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 pc3\Desktop\"/>
    </mc:Choice>
  </mc:AlternateContent>
  <xr:revisionPtr revIDLastSave="0" documentId="13_ncr:1_{AD09A7AC-7619-43B3-88D2-E82D3093414E}" xr6:coauthVersionLast="45" xr6:coauthVersionMax="45" xr10:uidLastSave="{00000000-0000-0000-0000-000000000000}"/>
  <bookViews>
    <workbookView xWindow="28680" yWindow="-120" windowWidth="29040" windowHeight="15840" xr2:uid="{762C6EA4-84DD-4426-B150-5A6A90751334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เก็บข้อมูลHRD!$A$6:$Q$106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เก็บข้อมูลHRD!$A$1:$N$123</definedName>
    <definedName name="_xlnm.Print_Area" localSheetId="1">สรุปผลHRD!$A$1:$N$24</definedName>
    <definedName name="_xlnm.Print_Titles" localSheetId="0">เก็บข้อมูลHRD!$6:$6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2" l="1"/>
  <c r="M4" i="2" l="1"/>
  <c r="L2" i="2"/>
  <c r="M16" i="2" l="1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10" i="2"/>
  <c r="J9" i="2"/>
  <c r="J8" i="2"/>
  <c r="J7" i="2"/>
  <c r="F24" i="2"/>
  <c r="D24" i="2"/>
  <c r="D22" i="2" a="1"/>
  <c r="D22" i="2" s="1"/>
  <c r="F22" i="2" s="1"/>
  <c r="F19" i="2" a="1"/>
  <c r="F19" i="2" s="1"/>
  <c r="D19" i="2" a="1"/>
  <c r="D19" i="2" s="1"/>
  <c r="F18" i="2"/>
  <c r="D18" i="2"/>
  <c r="F14" i="2" a="1"/>
  <c r="F14" i="2" s="1"/>
  <c r="D14" i="2" a="1"/>
  <c r="D14" i="2" s="1"/>
  <c r="D13" i="2"/>
  <c r="F9" i="2" a="1"/>
  <c r="F9" i="2" s="1"/>
  <c r="F8" i="2"/>
  <c r="D9" i="2" a="1"/>
  <c r="D9" i="2" s="1"/>
  <c r="D8" i="2"/>
  <c r="M17" i="2" l="1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6" i="3"/>
  <c r="D7" i="3"/>
  <c r="D8" i="3"/>
  <c r="D9" i="3"/>
  <c r="D10" i="3"/>
  <c r="D11" i="3"/>
  <c r="D12" i="3"/>
  <c r="D13" i="3"/>
  <c r="D5" i="3"/>
  <c r="F13" i="2" a="1"/>
  <c r="F13" i="2" s="1"/>
  <c r="F10" i="2" a="1"/>
  <c r="F4" i="2"/>
  <c r="D10" i="2" a="1"/>
  <c r="D10" i="2" l="1"/>
  <c r="F10" i="2"/>
  <c r="F20" i="2"/>
  <c r="D20" i="2"/>
  <c r="D2" i="2"/>
  <c r="D15" i="2" l="1"/>
  <c r="F15" i="2"/>
  <c r="J17" i="2" l="1"/>
  <c r="I4" i="2" l="1"/>
</calcChain>
</file>

<file path=xl/sharedStrings.xml><?xml version="1.0" encoding="utf-8"?>
<sst xmlns="http://schemas.openxmlformats.org/spreadsheetml/2006/main" count="112" uniqueCount="87">
  <si>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</si>
  <si>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</si>
  <si>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</si>
  <si>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</si>
  <si>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</si>
  <si>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</si>
  <si>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</si>
  <si>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</si>
  <si>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</si>
  <si>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</si>
  <si>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</si>
  <si>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</si>
  <si>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</si>
  <si>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ร้อยละของขรก.ที่ได้รับการพัฒนาอย่างน้อยปีละ 1 ครั้ง</t>
  </si>
  <si>
    <t>ร้อยละของพรก.ที่ได้รับการพัฒนาอย่างน้อยปีละ 1 ครั้ง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</si>
  <si>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</si>
  <si>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</si>
  <si>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</si>
  <si>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</si>
  <si>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</si>
  <si>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</si>
  <si>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</si>
  <si>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</si>
  <si>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</si>
  <si>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</si>
  <si>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</si>
  <si>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</si>
  <si>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</si>
  <si>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</si>
  <si>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</si>
  <si>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</si>
  <si>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</si>
  <si>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</si>
  <si>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</si>
  <si>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</si>
  <si>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</si>
  <si>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</si>
  <si>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</si>
  <si>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</si>
  <si>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</si>
  <si>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</si>
  <si>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</si>
  <si>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</si>
  <si>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</si>
  <si>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</si>
  <si>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</si>
  <si>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</si>
  <si>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</si>
  <si>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</si>
  <si>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</si>
  <si>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</si>
  <si>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</si>
  <si>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</si>
  <si>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</si>
  <si>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</si>
  <si>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</si>
  <si>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</si>
  <si>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กอ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</si>
  <si>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</si>
  <si>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</si>
  <si>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</si>
  <si>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r>
      <t>จำนวน</t>
    </r>
    <r>
      <rPr>
        <b/>
        <u/>
        <sz val="11.3"/>
        <color theme="1"/>
        <rFont val="TH SarabunPSK"/>
        <family val="2"/>
      </rPr>
      <t>พนักงานราชการ</t>
    </r>
    <r>
      <rPr>
        <b/>
        <sz val="11.3"/>
        <color theme="1"/>
        <rFont val="TH SarabunPSK"/>
        <family val="2"/>
      </rPr>
      <t>ทั้งหมด
ในหน่วยงาน (คน)</t>
    </r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</si>
  <si>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</si>
  <si>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</si>
  <si>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</si>
  <si>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โปรแกรมตรวจสอบรายชื่อผู้ที่ยังไม่ได้รับการพัฒนา (หากต้องการ)</t>
  </si>
  <si>
    <t>สถานะการได้รับการพัฒนา
ตั้งแต่ต้นปีงบประมาณ - ปัจจุบัน</t>
  </si>
  <si>
    <t>นางสาวใจดี มีสุข</t>
  </si>
  <si>
    <t>นายสัตวแพทย์ปฏิบัติการ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</si>
  <si>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</si>
  <si>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</si>
  <si>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</si>
  <si>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</si>
  <si>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</si>
  <si>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color theme="4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</si>
  <si>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</si>
  <si>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สังกัด
กลุ่ม/ฝ่าย</t>
  </si>
  <si>
    <r>
      <t>จำนวน</t>
    </r>
    <r>
      <rPr>
        <b/>
        <u/>
        <sz val="10"/>
        <color theme="1"/>
        <rFont val="TH SarabunPSK"/>
        <family val="2"/>
      </rPr>
      <t>ข้าราชการ</t>
    </r>
    <r>
      <rPr>
        <b/>
        <sz val="10"/>
        <color theme="1"/>
        <rFont val="TH SarabunPSK"/>
        <family val="2"/>
      </rPr>
      <t>ทั้งหมด
ในหน่วยงาน (คน)</t>
    </r>
  </si>
  <si>
    <t>ผู้บันทึกข้อมูล</t>
  </si>
  <si>
    <t>ความรู้/ทักษะเฉพาะทางในสายงาน</t>
  </si>
  <si>
    <t>อบรมกับหน่วยงานนอกกรมฯ</t>
  </si>
  <si>
    <t>รอผลฯ</t>
  </si>
  <si>
    <t>ด่านกักสัตว์ท่าอากาศยานดอนเมือง</t>
  </si>
  <si>
    <t>การประชุมวิชาการทางสัตวแพทยศาสตร์ ครั้งที่ 11</t>
  </si>
  <si>
    <t>ม.เทคโนโลยีมหานคร</t>
  </si>
  <si>
    <t>นางสาวมั่งมี ศรีสุข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</si>
  <si>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 xml:space="preserve"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</si>
</sst>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</numFmts>
  <fonts count="55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b/>
      <sz val="9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1.3"/>
      <color theme="1"/>
      <name val="TH SarabunPSK"/>
      <family val="2"/>
    </font>
    <font>
      <b/>
      <u/>
      <sz val="11.3"/>
      <color theme="1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b/>
      <sz val="7"/>
      <color theme="1"/>
      <name val="TH SarabunPSK"/>
      <family val="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28"/>
      <color theme="4"/>
      <name val="JasmineUPC"/>
      <family val="1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10"/>
      <color theme="1"/>
      <name val="TH SarabunPSK"/>
      <family val="2"/>
    </font>
    <font>
      <sz val="10"/>
      <name val="TH SarabunPSK"/>
      <family val="2"/>
    </font>
    <font>
      <b/>
      <u/>
      <sz val="10"/>
      <color theme="1"/>
      <name val="TH SarabunPS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90">
    <xf numFmtId="0" fontId="0" fillId="0" borderId="0" xfId="0"/>
    <xf numFmtId="0" fontId="4" fillId="0" borderId="0" xfId="0" applyFont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0" fontId="5" fillId="0" borderId="0" xfId="0" applyFont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5" fillId="0" borderId="0" xfId="0" applyFont="1" applyBorder="1" applyAlignment="1">
      <alignment vertical="center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4" fillId="0" borderId="0" xfId="0" applyFont="1" applyBorder="1" applyAlignment="1">
      <alignment horizontal="center" vertical="center" wrapText="1"/>
    </xf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3" fontId="16" fillId="2" borderId="4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7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 shrinkToFit="1"/>
    </xf>
    <xf numFmtId="0" fontId="18" fillId="2" borderId="0" xfId="0" applyFont="1" applyFill="1" applyAlignment="1" applyProtection="1">
      <alignment vertical="top"/>
    </xf>
    <xf numFmtId="0" fontId="8" fillId="2" borderId="0" xfId="0" applyFont="1" applyFill="1" applyAlignment="1" applyProtection="1">
      <alignment horizontal="center" vertical="top" wrapText="1"/>
    </xf>
    <xf numFmtId="0" fontId="4" fillId="2" borderId="0" xfId="0" applyFont="1" applyFill="1" applyAlignment="1" applyProtection="1">
      <alignment horizontal="right" vertical="center"/>
    </xf>
    <xf numFmtId="0" fontId="8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2" fontId="1" fillId="2" borderId="0" xfId="0" applyNumberFormat="1" applyFont="1" applyFill="1" applyAlignment="1" applyProtection="1">
      <alignment horizontal="center"/>
    </xf>
    <xf numFmtId="43" fontId="1" fillId="2" borderId="0" xfId="1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top" wrapText="1"/>
    </xf>
    <xf numFmtId="0" fontId="30" fillId="2" borderId="0" xfId="0" applyFont="1" applyFill="1" applyAlignment="1" applyProtection="1">
      <alignment horizontal="right" vertical="center" shrinkToFit="1"/>
    </xf>
    <xf numFmtId="0" fontId="26" fillId="2" borderId="0" xfId="0" applyFont="1" applyFill="1" applyAlignment="1" applyProtection="1">
      <alignment horizontal="right" vertical="center" wrapText="1"/>
    </xf>
    <xf numFmtId="0" fontId="7" fillId="2" borderId="0" xfId="0" applyFont="1" applyFill="1" applyAlignment="1" applyProtection="1">
      <alignment horizontal="center" vertical="center" textRotation="90" shrinkToFit="1"/>
    </xf>
    <xf numFmtId="0" fontId="7" fillId="2" borderId="0" xfId="0" applyFont="1" applyFill="1" applyAlignment="1" applyProtection="1">
      <alignment horizontal="right" vertical="center" shrinkToFit="1"/>
    </xf>
    <xf numFmtId="0" fontId="7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vertical="center" shrinkToFit="1"/>
    </xf>
    <xf numFmtId="0" fontId="5" fillId="2" borderId="0" xfId="0" applyFont="1" applyFill="1" applyAlignment="1" applyProtection="1">
      <alignment horizontal="center" vertical="center" shrinkToFit="1"/>
    </xf>
    <xf numFmtId="2" fontId="5" fillId="2" borderId="0" xfId="0" applyNumberFormat="1" applyFont="1" applyFill="1" applyAlignment="1" applyProtection="1">
      <alignment horizontal="center" vertical="center" shrinkToFit="1"/>
    </xf>
    <xf numFmtId="43" fontId="5" fillId="2" borderId="0" xfId="1" applyNumberFormat="1" applyFont="1" applyFill="1" applyAlignment="1" applyProtection="1">
      <alignment horizontal="center" vertical="center" shrinkToFit="1"/>
    </xf>
    <xf numFmtId="0" fontId="5" fillId="2" borderId="0" xfId="0" applyFont="1" applyFill="1" applyBorder="1" applyAlignment="1" applyProtection="1">
      <alignment horizontal="center" vertical="center" shrinkToFit="1"/>
    </xf>
    <xf numFmtId="0" fontId="26" fillId="2" borderId="4" xfId="0" applyFont="1" applyFill="1" applyBorder="1" applyAlignment="1" applyProtection="1">
      <alignment horizontal="center" vertical="center" wrapText="1"/>
    </xf>
    <xf numFmtId="0" fontId="23" fillId="2" borderId="2" xfId="0" applyFont="1" applyFill="1" applyBorder="1" applyAlignment="1" applyProtection="1">
      <alignment horizontal="center" vertical="center" wrapText="1"/>
    </xf>
    <xf numFmtId="0" fontId="26" fillId="2" borderId="1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49" fontId="5" fillId="0" borderId="5" xfId="0" applyNumberFormat="1" applyFont="1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vertical="center" shrinkToFit="1"/>
      <protection locked="0"/>
    </xf>
    <xf numFmtId="1" fontId="5" fillId="0" borderId="5" xfId="0" applyNumberFormat="1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vertical="center" shrinkToFit="1"/>
      <protection locked="0"/>
    </xf>
    <xf numFmtId="187" fontId="5" fillId="0" borderId="4" xfId="0" applyNumberFormat="1" applyFont="1" applyBorder="1" applyAlignment="1" applyProtection="1">
      <alignment vertical="center" shrinkToFit="1"/>
      <protection locked="0"/>
    </xf>
    <xf numFmtId="2" fontId="5" fillId="0" borderId="4" xfId="0" applyNumberFormat="1" applyFont="1" applyBorder="1" applyAlignment="1" applyProtection="1">
      <alignment horizontal="center" vertical="center" shrinkToFit="1"/>
      <protection locked="0"/>
    </xf>
    <xf numFmtId="43" fontId="5" fillId="0" borderId="4" xfId="1" applyNumberFormat="1" applyFont="1" applyBorder="1" applyAlignment="1" applyProtection="1">
      <alignment horizontal="center" vertical="center" shrinkToFit="1"/>
      <protection locked="0"/>
    </xf>
    <xf numFmtId="49" fontId="5" fillId="0" borderId="4" xfId="0" applyNumberFormat="1" applyFont="1" applyBorder="1" applyAlignment="1" applyProtection="1">
      <alignment vertical="center" shrinkToFit="1"/>
      <protection locked="0"/>
    </xf>
    <xf numFmtId="1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0" xfId="0" applyFont="1" applyAlignment="1" applyProtection="1">
      <alignment horizontal="center" vertical="center" shrinkToFit="1"/>
      <protection locked="0"/>
    </xf>
    <xf numFmtId="49" fontId="5" fillId="0" borderId="0" xfId="0" applyNumberFormat="1" applyFont="1" applyAlignment="1" applyProtection="1">
      <alignment vertical="center" shrinkToFit="1"/>
      <protection locked="0"/>
    </xf>
    <xf numFmtId="0" fontId="5" fillId="0" borderId="0" xfId="0" applyFont="1" applyAlignment="1" applyProtection="1">
      <alignment vertical="center" shrinkToFit="1"/>
      <protection locked="0"/>
    </xf>
    <xf numFmtId="0" fontId="5" fillId="0" borderId="0" xfId="0" applyFont="1" applyBorder="1" applyAlignment="1" applyProtection="1">
      <alignment vertical="center" shrinkToFit="1"/>
      <protection locked="0"/>
    </xf>
    <xf numFmtId="2" fontId="5" fillId="0" borderId="0" xfId="0" applyNumberFormat="1" applyFont="1" applyAlignment="1" applyProtection="1">
      <alignment horizontal="center" vertical="center" shrinkToFit="1"/>
      <protection locked="0"/>
    </xf>
    <xf numFmtId="43" fontId="5" fillId="0" borderId="0" xfId="1" applyNumberFormat="1" applyFont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1" fontId="5" fillId="0" borderId="0" xfId="0" applyNumberFormat="1" applyFont="1" applyAlignment="1" applyProtection="1">
      <alignment horizontal="center" vertical="center" shrinkToFit="1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4" fillId="0" borderId="0" xfId="0" applyFont="1" applyProtection="1"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 wrapText="1"/>
      <protection locked="0"/>
    </xf>
    <xf numFmtId="0" fontId="25" fillId="0" borderId="4" xfId="0" applyFont="1" applyBorder="1" applyAlignment="1" applyProtection="1">
      <alignment horizontal="center" vertical="center" shrinkToFi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2" borderId="4" xfId="0" applyFont="1" applyFill="1" applyBorder="1" applyAlignment="1" applyProtection="1">
      <alignment horizontal="center" vertical="center" wrapText="1"/>
    </xf>
    <xf numFmtId="3" fontId="16" fillId="0" borderId="4" xfId="1" applyNumberFormat="1" applyFont="1" applyFill="1" applyBorder="1" applyAlignment="1" applyProtection="1">
      <alignment horizontal="center" vertical="center" shrinkToFit="1"/>
      <protection locked="0"/>
    </xf>
    <xf numFmtId="1" fontId="6" fillId="5" borderId="4" xfId="0" applyNumberFormat="1" applyFont="1" applyFill="1" applyBorder="1" applyAlignment="1">
      <alignment horizontal="center" vertical="center" shrinkToFit="1"/>
    </xf>
    <xf numFmtId="0" fontId="6" fillId="5" borderId="4" xfId="0" applyFont="1" applyFill="1" applyBorder="1" applyAlignment="1">
      <alignment horizontal="center" vertical="center" shrinkToFit="1"/>
    </xf>
    <xf numFmtId="2" fontId="40" fillId="2" borderId="1" xfId="0" applyNumberFormat="1" applyFont="1" applyFill="1" applyBorder="1" applyAlignment="1" applyProtection="1">
      <alignment horizontal="center" vertical="center" wrapText="1"/>
    </xf>
    <xf numFmtId="0" fontId="40" fillId="2" borderId="4" xfId="0" applyFont="1" applyFill="1" applyBorder="1" applyAlignment="1" applyProtection="1">
      <alignment horizontal="center" vertical="center" wrapText="1" shrinkToFit="1"/>
    </xf>
    <xf numFmtId="187" fontId="2" fillId="2" borderId="2" xfId="0" applyNumberFormat="1" applyFont="1" applyFill="1" applyBorder="1" applyAlignment="1" applyProtection="1">
      <alignment horizontal="center" vertical="center" wrapText="1"/>
    </xf>
    <xf numFmtId="2" fontId="2" fillId="2" borderId="1" xfId="0" applyNumberFormat="1" applyFont="1" applyFill="1" applyBorder="1" applyAlignment="1" applyProtection="1">
      <alignment horizontal="center" vertical="center" wrapText="1"/>
    </xf>
    <xf numFmtId="0" fontId="13" fillId="2" borderId="0" xfId="0" applyFont="1" applyFill="1" applyAlignment="1">
      <alignment vertical="center" shrinkToFit="1"/>
    </xf>
    <xf numFmtId="0" fontId="7" fillId="2" borderId="0" xfId="0" applyFont="1" applyFill="1" applyAlignment="1" applyProtection="1">
      <alignment horizontal="right" vertical="center" shrinkToFit="1"/>
    </xf>
    <xf numFmtId="0" fontId="5" fillId="0" borderId="4" xfId="0" applyFont="1" applyBorder="1" applyAlignment="1" applyProtection="1">
      <alignment horizontal="center"/>
      <protection locked="0"/>
    </xf>
    <xf numFmtId="0" fontId="5" fillId="0" borderId="4" xfId="0" applyFont="1" applyBorder="1" applyProtection="1">
      <protection locked="0"/>
    </xf>
    <xf numFmtId="0" fontId="5" fillId="0" borderId="4" xfId="0" applyFont="1" applyBorder="1" applyAlignment="1" applyProtection="1">
      <alignment shrinkToFit="1"/>
      <protection locked="0"/>
    </xf>
    <xf numFmtId="0" fontId="5" fillId="2" borderId="4" xfId="0" applyFont="1" applyFill="1" applyBorder="1" applyAlignment="1" applyProtection="1">
      <alignment horizontal="center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shrinkToFit="1"/>
      <protection locked="0"/>
    </xf>
    <xf numFmtId="0" fontId="52" fillId="2" borderId="2" xfId="0" applyFont="1" applyFill="1" applyBorder="1" applyAlignment="1" applyProtection="1">
      <alignment horizontal="center" vertical="center" wrapText="1"/>
    </xf>
    <xf numFmtId="0" fontId="22" fillId="2" borderId="0" xfId="0" applyFont="1" applyFill="1" applyBorder="1" applyAlignment="1" applyProtection="1">
      <alignment vertical="center" shrinkToFit="1"/>
      <protection locked="0"/>
    </xf>
    <xf numFmtId="188" fontId="22" fillId="2" borderId="0" xfId="0" applyNumberFormat="1" applyFont="1" applyFill="1" applyBorder="1" applyAlignment="1" applyProtection="1">
      <alignment vertical="center" shrinkToFit="1"/>
      <protection locked="0"/>
    </xf>
    <xf numFmtId="0" fontId="16" fillId="3" borderId="4" xfId="0" applyFont="1" applyFill="1" applyBorder="1" applyAlignment="1" applyProtection="1">
      <alignment horizontal="center" vertical="center" shrinkToFit="1"/>
      <protection locked="0"/>
    </xf>
    <xf numFmtId="188" fontId="16" fillId="3" borderId="4" xfId="0" applyNumberFormat="1" applyFont="1" applyFill="1" applyBorder="1" applyAlignment="1" applyProtection="1">
      <alignment horizontal="center" vertical="center" shrinkToFit="1"/>
      <protection locked="0"/>
    </xf>
    <xf numFmtId="191" fontId="20" fillId="2" borderId="0" xfId="0" applyNumberFormat="1" applyFont="1" applyFill="1" applyBorder="1" applyAlignment="1">
      <alignment vertical="center" shrinkToFit="1"/>
    </xf>
    <xf numFmtId="0" fontId="53" fillId="0" borderId="1" xfId="0" applyFont="1" applyFill="1" applyBorder="1" applyAlignment="1" applyProtection="1">
      <alignment horizontal="center" vertical="center" wrapText="1" shrinkToFit="1"/>
      <protection locked="0"/>
    </xf>
    <xf numFmtId="0" fontId="53" fillId="0" borderId="2" xfId="0" applyFont="1" applyFill="1" applyBorder="1" applyAlignment="1" applyProtection="1">
      <alignment horizontal="center" vertical="center" wrapText="1" shrinkToFit="1"/>
      <protection locked="0"/>
    </xf>
    <xf numFmtId="0" fontId="53" fillId="0" borderId="3" xfId="0" applyFont="1" applyFill="1" applyBorder="1" applyAlignment="1" applyProtection="1">
      <alignment horizontal="center" vertical="center" wrapText="1" shrinkToFit="1"/>
      <protection locked="0"/>
    </xf>
    <xf numFmtId="0" fontId="42" fillId="2" borderId="0" xfId="0" applyFont="1" applyFill="1" applyBorder="1" applyAlignment="1" applyProtection="1">
      <alignment horizontal="left" wrapText="1"/>
    </xf>
    <xf numFmtId="0" fontId="7" fillId="2" borderId="0" xfId="0" applyFont="1" applyFill="1" applyAlignment="1" applyProtection="1">
      <alignment horizontal="right" vertical="center" shrinkToFit="1"/>
    </xf>
    <xf numFmtId="0" fontId="41" fillId="3" borderId="4" xfId="0" applyFont="1" applyFill="1" applyBorder="1" applyAlignment="1" applyProtection="1">
      <alignment horizontal="center" vertical="center" shrinkToFit="1"/>
    </xf>
    <xf numFmtId="0" fontId="52" fillId="2" borderId="0" xfId="0" applyFont="1" applyFill="1" applyAlignment="1" applyProtection="1">
      <alignment horizontal="right" vertical="center"/>
    </xf>
    <xf numFmtId="0" fontId="41" fillId="3" borderId="1" xfId="0" applyFont="1" applyFill="1" applyBorder="1" applyAlignment="1" applyProtection="1">
      <alignment horizontal="center" vertical="center"/>
    </xf>
    <xf numFmtId="0" fontId="41" fillId="3" borderId="3" xfId="0" applyFont="1" applyFill="1" applyBorder="1" applyAlignment="1" applyProtection="1">
      <alignment horizontal="center" vertical="center"/>
    </xf>
    <xf numFmtId="0" fontId="13" fillId="0" borderId="0" xfId="0" applyFont="1" applyFill="1" applyAlignment="1">
      <alignment horizontal="left" vertical="center" shrinkToFit="1"/>
    </xf>
    <xf numFmtId="2" fontId="4" fillId="5" borderId="4" xfId="0" applyNumberFormat="1" applyFont="1" applyFill="1" applyBorder="1" applyAlignment="1">
      <alignment horizontal="center" vertical="center" shrinkToFit="1"/>
    </xf>
    <xf numFmtId="0" fontId="4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5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6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4" fillId="2" borderId="7" xfId="0" applyFont="1" applyFill="1" applyBorder="1" applyAlignment="1">
      <alignment horizontal="right" vertical="center"/>
    </xf>
    <xf numFmtId="0" fontId="16" fillId="2" borderId="4" xfId="0" applyFont="1" applyFill="1" applyBorder="1" applyAlignment="1" applyProtection="1">
      <alignment horizontal="center" vertical="center"/>
      <protection locked="0" hidden="1"/>
    </xf>
    <xf numFmtId="0" fontId="4" fillId="2" borderId="0" xfId="0" applyFont="1" applyFill="1" applyAlignment="1">
      <alignment horizontal="center" vertical="center"/>
    </xf>
    <xf numFmtId="0" fontId="19" fillId="2" borderId="1" xfId="0" applyFont="1" applyFill="1" applyBorder="1" applyAlignment="1">
      <alignment horizontal="center" vertical="center" shrinkToFit="1"/>
    </xf>
    <xf numFmtId="0" fontId="19" fillId="2" borderId="2" xfId="0" applyFont="1" applyFill="1" applyBorder="1" applyAlignment="1">
      <alignment horizontal="center" vertical="center" shrinkToFit="1"/>
    </xf>
    <xf numFmtId="0" fontId="19" fillId="2" borderId="3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vertical="center" shrinkToFit="1"/>
    </xf>
    <xf numFmtId="0" fontId="39" fillId="5" borderId="2" xfId="0" applyFont="1" applyFill="1" applyBorder="1" applyAlignment="1">
      <alignment horizontal="center" vertical="center" shrinkToFit="1"/>
    </xf>
    <xf numFmtId="0" fontId="39" fillId="5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 textRotation="90" shrinkToFit="1"/>
    </xf>
    <xf numFmtId="0" fontId="4" fillId="4" borderId="10" xfId="0" applyFont="1" applyFill="1" applyBorder="1" applyAlignment="1">
      <alignment horizontal="center" vertical="center" textRotation="90" shrinkToFit="1"/>
    </xf>
    <xf numFmtId="0" fontId="4" fillId="4" borderId="5" xfId="0" applyFont="1" applyFill="1" applyBorder="1" applyAlignment="1">
      <alignment horizontal="center" vertical="center" textRotation="90" shrinkToFit="1"/>
    </xf>
    <xf numFmtId="0" fontId="3" fillId="6" borderId="1" xfId="0" applyFont="1" applyFill="1" applyBorder="1" applyAlignment="1">
      <alignment horizontal="center" vertical="center" shrinkToFit="1"/>
    </xf>
    <xf numFmtId="0" fontId="3" fillId="6" borderId="2" xfId="0" applyFont="1" applyFill="1" applyBorder="1" applyAlignment="1">
      <alignment horizontal="center" vertical="center" shrinkToFit="1"/>
    </xf>
    <xf numFmtId="0" fontId="3" fillId="6" borderId="3" xfId="0" applyFont="1" applyFill="1" applyBorder="1" applyAlignment="1">
      <alignment horizontal="center" vertical="center" shrinkToFit="1"/>
    </xf>
    <xf numFmtId="0" fontId="39" fillId="6" borderId="1" xfId="0" applyFont="1" applyFill="1" applyBorder="1" applyAlignment="1">
      <alignment horizontal="center" vertical="center" shrinkToFit="1"/>
    </xf>
    <xf numFmtId="0" fontId="39" fillId="6" borderId="2" xfId="0" applyFont="1" applyFill="1" applyBorder="1" applyAlignment="1">
      <alignment horizontal="center" vertical="center" shrinkToFit="1"/>
    </xf>
    <xf numFmtId="0" fontId="39" fillId="6" borderId="3" xfId="0" applyFont="1" applyFill="1" applyBorder="1" applyAlignment="1">
      <alignment horizontal="center" vertical="center" shrinkToFit="1"/>
    </xf>
    <xf numFmtId="0" fontId="4" fillId="6" borderId="9" xfId="0" applyFont="1" applyFill="1" applyBorder="1" applyAlignment="1">
      <alignment horizontal="center" vertical="center" textRotation="90" shrinkToFit="1"/>
    </xf>
    <xf numFmtId="0" fontId="4" fillId="6" borderId="10" xfId="0" applyFont="1" applyFill="1" applyBorder="1" applyAlignment="1">
      <alignment horizontal="center" vertical="center" textRotation="90" shrinkToFit="1"/>
    </xf>
    <xf numFmtId="0" fontId="4" fillId="6" borderId="5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6" borderId="4" xfId="0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6" fillId="4" borderId="6" xfId="0" applyFont="1" applyFill="1" applyBorder="1" applyAlignment="1">
      <alignment horizontal="left" vertical="center" wrapText="1" shrinkToFit="1"/>
    </xf>
    <xf numFmtId="0" fontId="2" fillId="4" borderId="6" xfId="0" applyFont="1" applyFill="1" applyBorder="1" applyAlignment="1">
      <alignment horizontal="left" vertical="center" wrapText="1" shrinkToFit="1"/>
    </xf>
    <xf numFmtId="0" fontId="2" fillId="4" borderId="0" xfId="0" applyFont="1" applyFill="1" applyBorder="1" applyAlignment="1">
      <alignment horizontal="left" vertical="center" wrapText="1" shrinkToFit="1"/>
    </xf>
    <xf numFmtId="0" fontId="4" fillId="5" borderId="4" xfId="0" applyFont="1" applyFill="1" applyBorder="1" applyAlignment="1">
      <alignment horizontal="center" vertical="center" textRotation="90" shrinkToFit="1"/>
    </xf>
    <xf numFmtId="0" fontId="3" fillId="5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50" fillId="2" borderId="0" xfId="0" applyFont="1" applyFill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48418</xdr:colOff>
      <xdr:row>1</xdr:row>
      <xdr:rowOff>24709</xdr:rowOff>
    </xdr:from>
    <xdr:to>
      <xdr:col>13</xdr:col>
      <xdr:colOff>357401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120650</xdr:colOff>
      <xdr:row>1</xdr:row>
      <xdr:rowOff>12700</xdr:rowOff>
    </xdr:from>
    <xdr:to>
      <xdr:col>1</xdr:col>
      <xdr:colOff>584200</xdr:colOff>
      <xdr:row>4</xdr:row>
      <xdr:rowOff>6350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20650" y="69850"/>
          <a:ext cx="704850" cy="679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1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*กรอกข้อมูลเฉพาะช่องขาวเท่านั้น*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95250</xdr:colOff>
      <xdr:row>0</xdr:row>
      <xdr:rowOff>80596</xdr:rowOff>
    </xdr:from>
    <xdr:to>
      <xdr:col>2</xdr:col>
      <xdr:colOff>705217</xdr:colOff>
      <xdr:row>0</xdr:row>
      <xdr:rowOff>374284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B251DC0-B7EE-4369-9FCF-C6830B63086D}"/>
            </a:ext>
          </a:extLst>
        </xdr:cNvPr>
        <xdr:cNvSpPr txBox="1"/>
      </xdr:nvSpPr>
      <xdr:spPr>
        <a:xfrm>
          <a:off x="95250" y="8059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flip="none" rotWithShape="1">
          <a:gsLst>
            <a:gs pos="0">
              <a:schemeClr val="accent1">
                <a:lumMod val="40000"/>
                <a:lumOff val="60000"/>
              </a:schemeClr>
            </a:gs>
            <a:gs pos="3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 w="9525">
          <a:solidFill>
            <a:schemeClr val="accent1">
              <a:lumMod val="75000"/>
            </a:schemeClr>
          </a:solidFill>
        </a:ln>
      </a:spPr>
      <a:bodyPr vertOverflow="clip" horzOverflow="clip" rtlCol="0" anchor="ctr"/>
      <a:lstStyle>
        <a:defPPr algn="ctr">
          <a:defRPr sz="2000" b="1">
            <a:solidFill>
              <a:schemeClr val="bg1"/>
            </a:solidFill>
            <a:latin typeface="JasmineUPC" panose="02020603050405020304" pitchFamily="18" charset="-34"/>
            <a:cs typeface="JasmineUPC" panose="02020603050405020304" pitchFamily="18" charset="-34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Q106"/>
  <sheetViews>
    <sheetView showGridLines="0" tabSelected="1" zoomScale="150" zoomScaleNormal="150" zoomScaleSheetLayoutView="90" zoomScalePageLayoutView="120" workbookViewId="0">
      <pane ySplit="6" topLeftCell="A7" activePane="bottomLeft" state="frozen"/>
      <selection pane="bottomLeft" activeCell="B9" sqref="B9"/>
    </sheetView>
  </sheetViews>
  <sheetFormatPr defaultRowHeight="21.95" customHeight="1" x14ac:dyDescent="0.2"/>
  <cols>
    <col min="1" max="1" width="3.125" style="82" customWidth="1"/>
    <col min="2" max="2" width="18.375" style="83" customWidth="1"/>
    <col min="3" max="3" width="11" style="84" customWidth="1"/>
    <col min="4" max="4" width="10.375" style="84" customWidth="1"/>
    <col min="5" max="5" width="4.75" style="85" customWidth="1"/>
    <col min="6" max="6" width="22.25" style="84" customWidth="1"/>
    <col min="7" max="7" width="13.625" style="84" customWidth="1"/>
    <col min="8" max="8" width="12.5" style="84" customWidth="1"/>
    <col min="9" max="9" width="8.25" style="82" customWidth="1"/>
    <col min="10" max="10" width="7" style="84" customWidth="1"/>
    <col min="11" max="11" width="7" style="86" customWidth="1"/>
    <col min="12" max="12" width="6" style="87" customWidth="1"/>
    <col min="13" max="13" width="5.625" style="88" customWidth="1"/>
    <col min="14" max="14" width="6" style="89" customWidth="1"/>
    <col min="15" max="15" width="7.375" style="3" customWidth="1"/>
    <col min="16" max="16" width="9" style="3"/>
    <col min="17" max="16384" width="9" style="21"/>
  </cols>
  <sheetData>
    <row r="1" spans="1:16" s="13" customFormat="1" ht="4.5" customHeight="1" x14ac:dyDescent="0.65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11"/>
      <c r="P1" s="12"/>
    </row>
    <row r="2" spans="1:16" s="13" customFormat="1" ht="27.75" customHeight="1" x14ac:dyDescent="0.65">
      <c r="A2" s="49"/>
      <c r="B2" s="50" t="s">
        <v>56</v>
      </c>
      <c r="C2" s="124"/>
      <c r="D2" s="125"/>
      <c r="E2" s="126"/>
      <c r="F2" s="127" t="s">
        <v>74</v>
      </c>
      <c r="G2" s="127"/>
      <c r="H2" s="127"/>
      <c r="I2" s="127"/>
      <c r="J2" s="127"/>
      <c r="K2" s="127"/>
      <c r="L2" s="127"/>
      <c r="M2" s="127"/>
      <c r="N2" s="127"/>
    </row>
    <row r="3" spans="1:16" s="13" customFormat="1" ht="5.25" customHeight="1" x14ac:dyDescent="0.4">
      <c r="A3" s="49"/>
      <c r="B3" s="51"/>
      <c r="C3" s="51" t="s">
        <v>57</v>
      </c>
      <c r="D3" s="51"/>
      <c r="E3" s="51"/>
      <c r="F3" s="52"/>
      <c r="G3" s="52"/>
      <c r="H3" s="52"/>
      <c r="I3" s="52"/>
      <c r="J3" s="52"/>
      <c r="K3" s="53"/>
      <c r="L3" s="54"/>
      <c r="M3" s="52"/>
      <c r="N3" s="55"/>
    </row>
    <row r="4" spans="1:16" s="13" customFormat="1" ht="20.25" customHeight="1" x14ac:dyDescent="0.4">
      <c r="A4" s="56"/>
      <c r="B4" s="130" t="s">
        <v>77</v>
      </c>
      <c r="C4" s="130"/>
      <c r="D4" s="131"/>
      <c r="E4" s="132"/>
      <c r="F4" s="57" t="s">
        <v>61</v>
      </c>
      <c r="G4" s="102"/>
      <c r="H4" s="58" t="s">
        <v>49</v>
      </c>
      <c r="I4" s="121"/>
      <c r="J4" s="119" t="s">
        <v>78</v>
      </c>
      <c r="K4" s="129"/>
      <c r="L4" s="129"/>
      <c r="M4" s="120" t="s">
        <v>47</v>
      </c>
      <c r="N4" s="122"/>
    </row>
    <row r="5" spans="1:16" s="22" customFormat="1" ht="4.5" customHeight="1" x14ac:dyDescent="0.2">
      <c r="A5" s="59"/>
      <c r="B5" s="128"/>
      <c r="C5" s="128"/>
      <c r="D5" s="110"/>
      <c r="E5" s="60"/>
      <c r="F5" s="60"/>
      <c r="G5" s="61"/>
      <c r="H5" s="62"/>
      <c r="I5" s="63"/>
      <c r="J5" s="62"/>
      <c r="K5" s="64"/>
      <c r="L5" s="65"/>
      <c r="M5" s="66"/>
      <c r="N5" s="63"/>
      <c r="O5" s="3"/>
      <c r="P5" s="3"/>
    </row>
    <row r="6" spans="1:16" s="46" customFormat="1" ht="39.75" customHeight="1" x14ac:dyDescent="0.2">
      <c r="A6" s="67" t="s">
        <v>0</v>
      </c>
      <c r="B6" s="67" t="s">
        <v>64</v>
      </c>
      <c r="C6" s="67" t="s">
        <v>1</v>
      </c>
      <c r="D6" s="67" t="s">
        <v>76</v>
      </c>
      <c r="E6" s="118" t="s">
        <v>3</v>
      </c>
      <c r="F6" s="67" t="s">
        <v>71</v>
      </c>
      <c r="G6" s="68" t="s">
        <v>4</v>
      </c>
      <c r="H6" s="69" t="s">
        <v>5</v>
      </c>
      <c r="I6" s="67" t="s">
        <v>2</v>
      </c>
      <c r="J6" s="107" t="s">
        <v>45</v>
      </c>
      <c r="K6" s="108" t="s">
        <v>46</v>
      </c>
      <c r="L6" s="105" t="s">
        <v>72</v>
      </c>
      <c r="M6" s="106" t="s">
        <v>52</v>
      </c>
      <c r="N6" s="70" t="s">
        <v>6</v>
      </c>
      <c r="O6" s="14"/>
      <c r="P6" s="1"/>
    </row>
    <row r="7" spans="1:16" ht="21.95" customHeight="1" x14ac:dyDescent="0.2">
      <c r="A7" s="71">
        <v>1</v>
      </c>
      <c r="B7" s="72" t="s">
        <v>67</v>
      </c>
      <c r="C7" s="73" t="s">
        <v>68</v>
      </c>
      <c r="D7" s="76" t="s">
        <v>82</v>
      </c>
      <c r="E7" s="76" t="s">
        <v>53</v>
      </c>
      <c r="F7" s="76" t="s">
        <v>83</v>
      </c>
      <c r="G7" s="76" t="s">
        <v>79</v>
      </c>
      <c r="H7" s="76" t="s">
        <v>80</v>
      </c>
      <c r="I7" s="75" t="s">
        <v>84</v>
      </c>
      <c r="J7" s="77">
        <v>43791</v>
      </c>
      <c r="K7" s="78">
        <v>8</v>
      </c>
      <c r="L7" s="79">
        <v>800</v>
      </c>
      <c r="M7" s="71" t="s">
        <v>81</v>
      </c>
      <c r="N7" s="74">
        <v>1</v>
      </c>
    </row>
    <row r="8" spans="1:16" ht="21.95" customHeight="1" x14ac:dyDescent="0.2">
      <c r="A8" s="71"/>
      <c r="B8" s="72"/>
      <c r="C8" s="73"/>
      <c r="D8" s="76"/>
      <c r="E8" s="76"/>
      <c r="F8" s="76"/>
      <c r="G8" s="76"/>
      <c r="H8" s="76"/>
      <c r="I8" s="75"/>
      <c r="J8" s="77"/>
      <c r="K8" s="78"/>
      <c r="L8" s="79"/>
      <c r="M8" s="71"/>
      <c r="N8" s="74"/>
    </row>
    <row r="9" spans="1:16" ht="21.95" customHeight="1" x14ac:dyDescent="0.2">
      <c r="A9" s="75"/>
      <c r="B9" s="80"/>
      <c r="C9" s="76"/>
      <c r="D9" s="76"/>
      <c r="E9" s="76"/>
      <c r="F9" s="76"/>
      <c r="G9" s="76"/>
      <c r="H9" s="76"/>
      <c r="I9" s="75"/>
      <c r="J9" s="77"/>
      <c r="K9" s="78"/>
      <c r="L9" s="79"/>
      <c r="M9" s="71"/>
      <c r="N9" s="74"/>
    </row>
    <row r="10" spans="1:16" ht="21.95" customHeight="1" x14ac:dyDescent="0.2">
      <c r="A10" s="75"/>
      <c r="B10" s="80"/>
      <c r="C10" s="76"/>
      <c r="D10" s="76"/>
      <c r="E10" s="76"/>
      <c r="F10" s="76"/>
      <c r="G10" s="76"/>
      <c r="H10" s="76"/>
      <c r="I10" s="75"/>
      <c r="J10" s="77"/>
      <c r="K10" s="78"/>
      <c r="L10" s="79"/>
      <c r="M10" s="71"/>
      <c r="N10" s="74"/>
    </row>
    <row r="11" spans="1:16" ht="21.95" customHeight="1" x14ac:dyDescent="0.2">
      <c r="A11" s="75"/>
      <c r="B11" s="80"/>
      <c r="C11" s="76"/>
      <c r="D11" s="76"/>
      <c r="E11" s="76"/>
      <c r="F11" s="76"/>
      <c r="G11" s="76"/>
      <c r="H11" s="76"/>
      <c r="I11" s="75"/>
      <c r="J11" s="77"/>
      <c r="K11" s="78"/>
      <c r="L11" s="79"/>
      <c r="M11" s="71"/>
      <c r="N11" s="74"/>
    </row>
    <row r="12" spans="1:16" ht="21.95" customHeight="1" x14ac:dyDescent="0.2">
      <c r="A12" s="75"/>
      <c r="B12" s="80"/>
      <c r="C12" s="76"/>
      <c r="D12" s="76"/>
      <c r="E12" s="76"/>
      <c r="F12" s="76"/>
      <c r="G12" s="76"/>
      <c r="H12" s="76"/>
      <c r="I12" s="75"/>
      <c r="J12" s="77"/>
      <c r="K12" s="78"/>
      <c r="L12" s="79"/>
      <c r="M12" s="71"/>
      <c r="N12" s="74"/>
    </row>
    <row r="13" spans="1:16" ht="21.95" customHeight="1" x14ac:dyDescent="0.2">
      <c r="A13" s="71"/>
      <c r="B13" s="72"/>
      <c r="C13" s="73"/>
      <c r="D13" s="76"/>
      <c r="E13" s="76"/>
      <c r="F13" s="76"/>
      <c r="G13" s="76"/>
      <c r="H13" s="76"/>
      <c r="I13" s="75"/>
      <c r="J13" s="77"/>
      <c r="K13" s="78"/>
      <c r="L13" s="79"/>
      <c r="M13" s="71"/>
      <c r="N13" s="74"/>
    </row>
    <row r="14" spans="1:16" ht="21.95" customHeight="1" x14ac:dyDescent="0.2">
      <c r="A14" s="75"/>
      <c r="B14" s="72"/>
      <c r="C14" s="76"/>
      <c r="D14" s="76"/>
      <c r="E14" s="76"/>
      <c r="F14" s="76"/>
      <c r="G14" s="76"/>
      <c r="H14" s="76"/>
      <c r="I14" s="75"/>
      <c r="J14" s="77"/>
      <c r="K14" s="78"/>
      <c r="L14" s="79"/>
      <c r="M14" s="71"/>
      <c r="N14" s="74"/>
    </row>
    <row r="15" spans="1:16" ht="21.95" customHeight="1" x14ac:dyDescent="0.2">
      <c r="A15" s="75"/>
      <c r="B15" s="80"/>
      <c r="C15" s="76"/>
      <c r="D15" s="76"/>
      <c r="E15" s="76"/>
      <c r="F15" s="76"/>
      <c r="G15" s="76"/>
      <c r="H15" s="76"/>
      <c r="I15" s="75"/>
      <c r="J15" s="77"/>
      <c r="K15" s="78"/>
      <c r="L15" s="79"/>
      <c r="M15" s="71"/>
      <c r="N15" s="74"/>
    </row>
    <row r="16" spans="1:16" ht="21.95" customHeight="1" x14ac:dyDescent="0.2">
      <c r="A16" s="75"/>
      <c r="B16" s="80"/>
      <c r="C16" s="76"/>
      <c r="D16" s="76"/>
      <c r="E16" s="76"/>
      <c r="F16" s="76"/>
      <c r="G16" s="76"/>
      <c r="H16" s="76"/>
      <c r="I16" s="75"/>
      <c r="J16" s="77"/>
      <c r="K16" s="78"/>
      <c r="L16" s="79"/>
      <c r="M16" s="71"/>
      <c r="N16" s="74"/>
    </row>
    <row r="17" spans="1:14" ht="21.95" customHeight="1" x14ac:dyDescent="0.2">
      <c r="A17" s="75"/>
      <c r="B17" s="72"/>
      <c r="C17" s="76"/>
      <c r="D17" s="76"/>
      <c r="E17" s="76"/>
      <c r="F17" s="76"/>
      <c r="G17" s="76"/>
      <c r="H17" s="76"/>
      <c r="I17" s="75"/>
      <c r="J17" s="77"/>
      <c r="K17" s="78"/>
      <c r="L17" s="79"/>
      <c r="M17" s="71"/>
      <c r="N17" s="74"/>
    </row>
    <row r="18" spans="1:14" ht="21.95" customHeight="1" x14ac:dyDescent="0.2">
      <c r="A18" s="75"/>
      <c r="B18" s="80"/>
      <c r="C18" s="76"/>
      <c r="D18" s="76"/>
      <c r="E18" s="76"/>
      <c r="F18" s="76"/>
      <c r="G18" s="76"/>
      <c r="H18" s="76"/>
      <c r="I18" s="75"/>
      <c r="J18" s="77"/>
      <c r="K18" s="78"/>
      <c r="L18" s="79"/>
      <c r="M18" s="71"/>
      <c r="N18" s="74"/>
    </row>
    <row r="19" spans="1:14" ht="21.95" customHeight="1" x14ac:dyDescent="0.2">
      <c r="A19" s="75"/>
      <c r="B19" s="80"/>
      <c r="C19" s="76"/>
      <c r="D19" s="76"/>
      <c r="E19" s="76"/>
      <c r="F19" s="76"/>
      <c r="G19" s="76"/>
      <c r="H19" s="76"/>
      <c r="I19" s="75"/>
      <c r="J19" s="77"/>
      <c r="K19" s="78"/>
      <c r="L19" s="79"/>
      <c r="M19" s="71"/>
      <c r="N19" s="74"/>
    </row>
    <row r="20" spans="1:14" ht="21.95" customHeight="1" x14ac:dyDescent="0.2">
      <c r="A20" s="75"/>
      <c r="B20" s="80"/>
      <c r="C20" s="76"/>
      <c r="D20" s="76"/>
      <c r="E20" s="76"/>
      <c r="F20" s="76"/>
      <c r="G20" s="76"/>
      <c r="H20" s="76"/>
      <c r="I20" s="75"/>
      <c r="J20" s="77"/>
      <c r="K20" s="78"/>
      <c r="L20" s="79"/>
      <c r="M20" s="71"/>
      <c r="N20" s="74"/>
    </row>
    <row r="21" spans="1:14" ht="21.95" customHeight="1" x14ac:dyDescent="0.2">
      <c r="A21" s="75"/>
      <c r="B21" s="80"/>
      <c r="C21" s="76"/>
      <c r="D21" s="76"/>
      <c r="E21" s="76"/>
      <c r="F21" s="76"/>
      <c r="G21" s="76"/>
      <c r="H21" s="76"/>
      <c r="I21" s="75"/>
      <c r="J21" s="77"/>
      <c r="K21" s="78"/>
      <c r="L21" s="79"/>
      <c r="M21" s="71"/>
      <c r="N21" s="74"/>
    </row>
    <row r="22" spans="1:14" ht="21.95" customHeight="1" x14ac:dyDescent="0.2">
      <c r="A22" s="75"/>
      <c r="B22" s="80"/>
      <c r="C22" s="76"/>
      <c r="D22" s="76"/>
      <c r="E22" s="76"/>
      <c r="F22" s="76"/>
      <c r="G22" s="76"/>
      <c r="H22" s="76"/>
      <c r="I22" s="75"/>
      <c r="J22" s="77"/>
      <c r="K22" s="78"/>
      <c r="L22" s="79"/>
      <c r="M22" s="71"/>
      <c r="N22" s="74"/>
    </row>
    <row r="23" spans="1:14" ht="21.95" customHeight="1" x14ac:dyDescent="0.2">
      <c r="A23" s="75"/>
      <c r="B23" s="80"/>
      <c r="C23" s="76"/>
      <c r="D23" s="76"/>
      <c r="E23" s="76"/>
      <c r="F23" s="76"/>
      <c r="G23" s="76"/>
      <c r="H23" s="76"/>
      <c r="I23" s="75"/>
      <c r="J23" s="77"/>
      <c r="K23" s="78"/>
      <c r="L23" s="79"/>
      <c r="M23" s="71"/>
      <c r="N23" s="74"/>
    </row>
    <row r="24" spans="1:14" ht="21.95" customHeight="1" x14ac:dyDescent="0.2">
      <c r="A24" s="75"/>
      <c r="B24" s="80"/>
      <c r="C24" s="76"/>
      <c r="D24" s="76"/>
      <c r="E24" s="76"/>
      <c r="F24" s="76"/>
      <c r="G24" s="76"/>
      <c r="H24" s="76"/>
      <c r="I24" s="75"/>
      <c r="J24" s="77"/>
      <c r="K24" s="78"/>
      <c r="L24" s="79"/>
      <c r="M24" s="71"/>
      <c r="N24" s="74"/>
    </row>
    <row r="25" spans="1:14" ht="21.95" customHeight="1" x14ac:dyDescent="0.2">
      <c r="A25" s="75"/>
      <c r="B25" s="80"/>
      <c r="C25" s="76"/>
      <c r="D25" s="76"/>
      <c r="E25" s="76"/>
      <c r="F25" s="76"/>
      <c r="G25" s="76"/>
      <c r="H25" s="76"/>
      <c r="I25" s="75"/>
      <c r="J25" s="77"/>
      <c r="K25" s="78"/>
      <c r="L25" s="79"/>
      <c r="M25" s="71"/>
      <c r="N25" s="74"/>
    </row>
    <row r="26" spans="1:14" ht="21.95" customHeight="1" x14ac:dyDescent="0.2">
      <c r="A26" s="75"/>
      <c r="B26" s="80"/>
      <c r="C26" s="76"/>
      <c r="D26" s="76"/>
      <c r="E26" s="76"/>
      <c r="F26" s="76"/>
      <c r="G26" s="76"/>
      <c r="H26" s="76"/>
      <c r="I26" s="75"/>
      <c r="J26" s="77"/>
      <c r="K26" s="78"/>
      <c r="L26" s="79"/>
      <c r="M26" s="71"/>
      <c r="N26" s="74"/>
    </row>
    <row r="27" spans="1:14" ht="21.95" customHeight="1" x14ac:dyDescent="0.2">
      <c r="A27" s="75"/>
      <c r="B27" s="80"/>
      <c r="C27" s="76"/>
      <c r="D27" s="76"/>
      <c r="E27" s="76"/>
      <c r="F27" s="76"/>
      <c r="G27" s="76"/>
      <c r="H27" s="76"/>
      <c r="I27" s="75"/>
      <c r="J27" s="76"/>
      <c r="K27" s="78"/>
      <c r="L27" s="79"/>
      <c r="M27" s="71"/>
      <c r="N27" s="74"/>
    </row>
    <row r="28" spans="1:14" ht="21.95" customHeight="1" x14ac:dyDescent="0.2">
      <c r="A28" s="75"/>
      <c r="B28" s="80"/>
      <c r="C28" s="76"/>
      <c r="D28" s="76"/>
      <c r="E28" s="76"/>
      <c r="F28" s="76"/>
      <c r="G28" s="76"/>
      <c r="H28" s="76"/>
      <c r="I28" s="75"/>
      <c r="J28" s="76"/>
      <c r="K28" s="78"/>
      <c r="L28" s="79"/>
      <c r="M28" s="71"/>
      <c r="N28" s="81"/>
    </row>
    <row r="29" spans="1:14" ht="21.95" customHeight="1" x14ac:dyDescent="0.2">
      <c r="A29" s="75"/>
      <c r="B29" s="80"/>
      <c r="C29" s="76"/>
      <c r="D29" s="76"/>
      <c r="E29" s="76"/>
      <c r="F29" s="76"/>
      <c r="G29" s="76"/>
      <c r="H29" s="76"/>
      <c r="I29" s="75"/>
      <c r="J29" s="76"/>
      <c r="K29" s="78"/>
      <c r="L29" s="79"/>
      <c r="M29" s="71"/>
      <c r="N29" s="81"/>
    </row>
    <row r="30" spans="1:14" ht="21.95" customHeight="1" x14ac:dyDescent="0.2">
      <c r="A30" s="75"/>
      <c r="B30" s="80"/>
      <c r="C30" s="76"/>
      <c r="D30" s="76"/>
      <c r="E30" s="76"/>
      <c r="F30" s="76"/>
      <c r="G30" s="76"/>
      <c r="H30" s="76"/>
      <c r="I30" s="75"/>
      <c r="J30" s="76"/>
      <c r="K30" s="78"/>
      <c r="L30" s="79"/>
      <c r="M30" s="71"/>
      <c r="N30" s="81"/>
    </row>
    <row r="31" spans="1:14" ht="21.95" customHeight="1" x14ac:dyDescent="0.2">
      <c r="A31" s="75"/>
      <c r="B31" s="80"/>
      <c r="C31" s="76"/>
      <c r="D31" s="76"/>
      <c r="E31" s="76"/>
      <c r="F31" s="76"/>
      <c r="G31" s="76"/>
      <c r="H31" s="76"/>
      <c r="I31" s="75"/>
      <c r="J31" s="76"/>
      <c r="K31" s="78"/>
      <c r="L31" s="79"/>
      <c r="M31" s="71"/>
      <c r="N31" s="81"/>
    </row>
    <row r="32" spans="1:14" ht="21.95" customHeight="1" x14ac:dyDescent="0.2">
      <c r="A32" s="75"/>
      <c r="B32" s="80"/>
      <c r="C32" s="76"/>
      <c r="D32" s="76"/>
      <c r="E32" s="76"/>
      <c r="F32" s="76"/>
      <c r="G32" s="76"/>
      <c r="H32" s="76"/>
      <c r="I32" s="75"/>
      <c r="J32" s="76"/>
      <c r="K32" s="78"/>
      <c r="L32" s="79"/>
      <c r="M32" s="71"/>
      <c r="N32" s="81"/>
    </row>
    <row r="33" spans="1:14" ht="21.95" customHeight="1" x14ac:dyDescent="0.2">
      <c r="A33" s="75"/>
      <c r="B33" s="80"/>
      <c r="C33" s="76"/>
      <c r="D33" s="76"/>
      <c r="E33" s="76"/>
      <c r="F33" s="76"/>
      <c r="G33" s="76"/>
      <c r="H33" s="76"/>
      <c r="I33" s="75"/>
      <c r="J33" s="76"/>
      <c r="K33" s="78"/>
      <c r="L33" s="79"/>
      <c r="M33" s="71"/>
      <c r="N33" s="81"/>
    </row>
    <row r="34" spans="1:14" ht="21.95" customHeight="1" x14ac:dyDescent="0.2">
      <c r="A34" s="75"/>
      <c r="B34" s="80"/>
      <c r="C34" s="76"/>
      <c r="D34" s="76"/>
      <c r="E34" s="76"/>
      <c r="F34" s="76"/>
      <c r="G34" s="76"/>
      <c r="H34" s="76"/>
      <c r="I34" s="75"/>
      <c r="J34" s="76"/>
      <c r="K34" s="78"/>
      <c r="L34" s="79"/>
      <c r="M34" s="71"/>
      <c r="N34" s="81"/>
    </row>
    <row r="35" spans="1:14" ht="21.95" customHeight="1" x14ac:dyDescent="0.2">
      <c r="A35" s="75"/>
      <c r="B35" s="80"/>
      <c r="C35" s="76"/>
      <c r="D35" s="76"/>
      <c r="E35" s="76"/>
      <c r="F35" s="76"/>
      <c r="G35" s="76"/>
      <c r="H35" s="76"/>
      <c r="I35" s="75"/>
      <c r="J35" s="76"/>
      <c r="K35" s="78"/>
      <c r="L35" s="79"/>
      <c r="M35" s="71"/>
      <c r="N35" s="81"/>
    </row>
    <row r="36" spans="1:14" ht="21.95" customHeight="1" x14ac:dyDescent="0.2">
      <c r="A36" s="75"/>
      <c r="B36" s="80"/>
      <c r="C36" s="76"/>
      <c r="D36" s="76"/>
      <c r="E36" s="76"/>
      <c r="F36" s="76"/>
      <c r="G36" s="76"/>
      <c r="H36" s="76"/>
      <c r="I36" s="75"/>
      <c r="J36" s="76"/>
      <c r="K36" s="78"/>
      <c r="L36" s="79"/>
      <c r="M36" s="71"/>
      <c r="N36" s="81"/>
    </row>
    <row r="37" spans="1:14" ht="21.95" customHeight="1" x14ac:dyDescent="0.2">
      <c r="A37" s="75"/>
      <c r="B37" s="80"/>
      <c r="C37" s="76"/>
      <c r="D37" s="76"/>
      <c r="E37" s="76"/>
      <c r="F37" s="76"/>
      <c r="G37" s="76"/>
      <c r="H37" s="76"/>
      <c r="I37" s="75"/>
      <c r="J37" s="76"/>
      <c r="K37" s="78"/>
      <c r="L37" s="79"/>
      <c r="M37" s="71"/>
      <c r="N37" s="81"/>
    </row>
    <row r="38" spans="1:14" ht="21.95" customHeight="1" x14ac:dyDescent="0.2">
      <c r="A38" s="75"/>
      <c r="B38" s="80"/>
      <c r="C38" s="76"/>
      <c r="D38" s="76"/>
      <c r="E38" s="76"/>
      <c r="F38" s="76"/>
      <c r="G38" s="76"/>
      <c r="H38" s="76"/>
      <c r="I38" s="75"/>
      <c r="J38" s="76"/>
      <c r="K38" s="78"/>
      <c r="L38" s="79"/>
      <c r="M38" s="71"/>
      <c r="N38" s="81"/>
    </row>
    <row r="39" spans="1:14" ht="21.95" customHeight="1" x14ac:dyDescent="0.2">
      <c r="A39" s="75"/>
      <c r="B39" s="80"/>
      <c r="C39" s="76"/>
      <c r="D39" s="76"/>
      <c r="E39" s="76"/>
      <c r="F39" s="76"/>
      <c r="G39" s="76"/>
      <c r="H39" s="76"/>
      <c r="I39" s="75"/>
      <c r="J39" s="76"/>
      <c r="K39" s="78"/>
      <c r="L39" s="79"/>
      <c r="M39" s="71"/>
      <c r="N39" s="81"/>
    </row>
    <row r="40" spans="1:14" ht="21.95" customHeight="1" x14ac:dyDescent="0.2">
      <c r="A40" s="75"/>
      <c r="B40" s="80"/>
      <c r="C40" s="76"/>
      <c r="D40" s="76"/>
      <c r="E40" s="76"/>
      <c r="F40" s="76"/>
      <c r="G40" s="76"/>
      <c r="H40" s="76"/>
      <c r="I40" s="75"/>
      <c r="J40" s="76"/>
      <c r="K40" s="78"/>
      <c r="L40" s="79"/>
      <c r="M40" s="71"/>
      <c r="N40" s="81"/>
    </row>
    <row r="41" spans="1:14" ht="21.95" customHeight="1" x14ac:dyDescent="0.2">
      <c r="A41" s="75"/>
      <c r="B41" s="80"/>
      <c r="C41" s="76"/>
      <c r="D41" s="76"/>
      <c r="E41" s="76"/>
      <c r="F41" s="76"/>
      <c r="G41" s="76"/>
      <c r="H41" s="76"/>
      <c r="I41" s="75"/>
      <c r="J41" s="76"/>
      <c r="K41" s="78"/>
      <c r="L41" s="79"/>
      <c r="M41" s="71"/>
      <c r="N41" s="81"/>
    </row>
    <row r="42" spans="1:14" ht="21.95" customHeight="1" x14ac:dyDescent="0.2">
      <c r="A42" s="75"/>
      <c r="B42" s="80"/>
      <c r="C42" s="76"/>
      <c r="D42" s="76"/>
      <c r="E42" s="76"/>
      <c r="F42" s="76"/>
      <c r="G42" s="76"/>
      <c r="H42" s="76"/>
      <c r="I42" s="75"/>
      <c r="J42" s="76"/>
      <c r="K42" s="78"/>
      <c r="L42" s="79"/>
      <c r="M42" s="71"/>
      <c r="N42" s="81"/>
    </row>
    <row r="43" spans="1:14" ht="21.95" customHeight="1" x14ac:dyDescent="0.2">
      <c r="A43" s="75"/>
      <c r="B43" s="80"/>
      <c r="C43" s="76"/>
      <c r="D43" s="76"/>
      <c r="E43" s="76"/>
      <c r="F43" s="76"/>
      <c r="G43" s="76"/>
      <c r="H43" s="76"/>
      <c r="I43" s="75"/>
      <c r="J43" s="76"/>
      <c r="K43" s="78"/>
      <c r="L43" s="79"/>
      <c r="M43" s="71"/>
      <c r="N43" s="81"/>
    </row>
    <row r="44" spans="1:14" ht="21.95" customHeight="1" x14ac:dyDescent="0.2">
      <c r="A44" s="75"/>
      <c r="B44" s="80"/>
      <c r="C44" s="76"/>
      <c r="D44" s="76"/>
      <c r="E44" s="76"/>
      <c r="F44" s="76"/>
      <c r="G44" s="76"/>
      <c r="H44" s="76"/>
      <c r="I44" s="75"/>
      <c r="J44" s="76"/>
      <c r="K44" s="78"/>
      <c r="L44" s="79"/>
      <c r="M44" s="71"/>
      <c r="N44" s="81"/>
    </row>
    <row r="45" spans="1:14" ht="21.95" customHeight="1" x14ac:dyDescent="0.2">
      <c r="A45" s="75"/>
      <c r="B45" s="80"/>
      <c r="C45" s="76"/>
      <c r="D45" s="76"/>
      <c r="E45" s="76"/>
      <c r="F45" s="76"/>
      <c r="G45" s="76"/>
      <c r="H45" s="76"/>
      <c r="I45" s="75"/>
      <c r="J45" s="76"/>
      <c r="K45" s="78"/>
      <c r="L45" s="79"/>
      <c r="M45" s="71"/>
      <c r="N45" s="81"/>
    </row>
    <row r="46" spans="1:14" ht="21.95" customHeight="1" x14ac:dyDescent="0.2">
      <c r="A46" s="75"/>
      <c r="B46" s="80"/>
      <c r="C46" s="76"/>
      <c r="D46" s="76"/>
      <c r="E46" s="76"/>
      <c r="F46" s="76"/>
      <c r="G46" s="76"/>
      <c r="H46" s="76"/>
      <c r="I46" s="75"/>
      <c r="J46" s="76"/>
      <c r="K46" s="78"/>
      <c r="L46" s="79"/>
      <c r="M46" s="71"/>
      <c r="N46" s="81"/>
    </row>
    <row r="47" spans="1:14" ht="21.95" customHeight="1" x14ac:dyDescent="0.2">
      <c r="A47" s="75"/>
      <c r="B47" s="80"/>
      <c r="C47" s="76"/>
      <c r="D47" s="76"/>
      <c r="E47" s="76"/>
      <c r="F47" s="76"/>
      <c r="G47" s="76"/>
      <c r="H47" s="76"/>
      <c r="I47" s="75"/>
      <c r="J47" s="76"/>
      <c r="K47" s="78"/>
      <c r="L47" s="79"/>
      <c r="M47" s="71"/>
      <c r="N47" s="81"/>
    </row>
    <row r="48" spans="1:14" ht="21.95" customHeight="1" x14ac:dyDescent="0.2">
      <c r="A48" s="75"/>
      <c r="B48" s="80"/>
      <c r="C48" s="76"/>
      <c r="D48" s="76"/>
      <c r="E48" s="76"/>
      <c r="F48" s="76"/>
      <c r="G48" s="76"/>
      <c r="H48" s="76"/>
      <c r="I48" s="75"/>
      <c r="J48" s="76"/>
      <c r="K48" s="78"/>
      <c r="L48" s="79"/>
      <c r="M48" s="71"/>
      <c r="N48" s="81"/>
    </row>
    <row r="49" spans="1:14" ht="21.95" customHeight="1" x14ac:dyDescent="0.2">
      <c r="A49" s="75"/>
      <c r="B49" s="80"/>
      <c r="C49" s="76"/>
      <c r="D49" s="76"/>
      <c r="E49" s="76"/>
      <c r="F49" s="76"/>
      <c r="G49" s="76"/>
      <c r="H49" s="76"/>
      <c r="I49" s="75"/>
      <c r="J49" s="76"/>
      <c r="K49" s="78"/>
      <c r="L49" s="79"/>
      <c r="M49" s="71"/>
      <c r="N49" s="81"/>
    </row>
    <row r="50" spans="1:14" ht="21.95" customHeight="1" x14ac:dyDescent="0.2">
      <c r="A50" s="75"/>
      <c r="B50" s="80"/>
      <c r="C50" s="76"/>
      <c r="D50" s="76"/>
      <c r="E50" s="76"/>
      <c r="F50" s="76"/>
      <c r="G50" s="76"/>
      <c r="H50" s="76"/>
      <c r="I50" s="75"/>
      <c r="J50" s="76"/>
      <c r="K50" s="78"/>
      <c r="L50" s="79"/>
      <c r="M50" s="71"/>
      <c r="N50" s="81"/>
    </row>
    <row r="51" spans="1:14" ht="21.95" customHeight="1" x14ac:dyDescent="0.2">
      <c r="A51" s="75"/>
      <c r="B51" s="80"/>
      <c r="C51" s="76"/>
      <c r="D51" s="76"/>
      <c r="E51" s="76"/>
      <c r="F51" s="76"/>
      <c r="G51" s="76"/>
      <c r="H51" s="76"/>
      <c r="I51" s="75"/>
      <c r="J51" s="76"/>
      <c r="K51" s="78"/>
      <c r="L51" s="79"/>
      <c r="M51" s="71"/>
      <c r="N51" s="81"/>
    </row>
    <row r="52" spans="1:14" ht="21.95" customHeight="1" x14ac:dyDescent="0.2">
      <c r="A52" s="75"/>
      <c r="B52" s="80"/>
      <c r="C52" s="76"/>
      <c r="D52" s="76"/>
      <c r="E52" s="76"/>
      <c r="F52" s="76"/>
      <c r="G52" s="76"/>
      <c r="H52" s="76"/>
      <c r="I52" s="75"/>
      <c r="J52" s="76"/>
      <c r="K52" s="78"/>
      <c r="L52" s="79"/>
      <c r="M52" s="71"/>
      <c r="N52" s="81"/>
    </row>
    <row r="53" spans="1:14" ht="21.95" customHeight="1" x14ac:dyDescent="0.2">
      <c r="A53" s="75"/>
      <c r="B53" s="80"/>
      <c r="C53" s="76"/>
      <c r="D53" s="76"/>
      <c r="E53" s="76"/>
      <c r="F53" s="76"/>
      <c r="G53" s="76"/>
      <c r="H53" s="76"/>
      <c r="I53" s="75"/>
      <c r="J53" s="76"/>
      <c r="K53" s="78"/>
      <c r="L53" s="79"/>
      <c r="M53" s="71"/>
      <c r="N53" s="81"/>
    </row>
    <row r="54" spans="1:14" ht="21.95" customHeight="1" x14ac:dyDescent="0.2">
      <c r="A54" s="75"/>
      <c r="B54" s="80"/>
      <c r="C54" s="76"/>
      <c r="D54" s="76"/>
      <c r="E54" s="76"/>
      <c r="F54" s="76"/>
      <c r="G54" s="76"/>
      <c r="H54" s="76"/>
      <c r="I54" s="75"/>
      <c r="J54" s="76"/>
      <c r="K54" s="78"/>
      <c r="L54" s="79"/>
      <c r="M54" s="71"/>
      <c r="N54" s="81"/>
    </row>
    <row r="55" spans="1:14" ht="21.95" customHeight="1" x14ac:dyDescent="0.2">
      <c r="A55" s="75"/>
      <c r="B55" s="80"/>
      <c r="C55" s="76"/>
      <c r="D55" s="76"/>
      <c r="E55" s="76"/>
      <c r="F55" s="76"/>
      <c r="G55" s="76"/>
      <c r="H55" s="76"/>
      <c r="I55" s="75"/>
      <c r="J55" s="76"/>
      <c r="K55" s="78"/>
      <c r="L55" s="79"/>
      <c r="M55" s="71"/>
      <c r="N55" s="81"/>
    </row>
    <row r="56" spans="1:14" ht="21.95" customHeight="1" x14ac:dyDescent="0.2">
      <c r="A56" s="75"/>
      <c r="B56" s="80"/>
      <c r="C56" s="76"/>
      <c r="D56" s="76"/>
      <c r="E56" s="76"/>
      <c r="F56" s="76"/>
      <c r="G56" s="76"/>
      <c r="H56" s="76"/>
      <c r="I56" s="75"/>
      <c r="J56" s="76"/>
      <c r="K56" s="78"/>
      <c r="L56" s="79"/>
      <c r="M56" s="71"/>
      <c r="N56" s="81"/>
    </row>
    <row r="57" spans="1:14" ht="21.95" customHeight="1" x14ac:dyDescent="0.2">
      <c r="A57" s="75"/>
      <c r="B57" s="80"/>
      <c r="C57" s="76"/>
      <c r="D57" s="76"/>
      <c r="E57" s="76"/>
      <c r="F57" s="76"/>
      <c r="G57" s="76"/>
      <c r="H57" s="76"/>
      <c r="I57" s="75"/>
      <c r="J57" s="76"/>
      <c r="K57" s="78"/>
      <c r="L57" s="79"/>
      <c r="M57" s="71"/>
      <c r="N57" s="81"/>
    </row>
    <row r="58" spans="1:14" ht="21.95" customHeight="1" x14ac:dyDescent="0.2">
      <c r="A58" s="75"/>
      <c r="B58" s="80"/>
      <c r="C58" s="76"/>
      <c r="D58" s="76"/>
      <c r="E58" s="76"/>
      <c r="F58" s="76"/>
      <c r="G58" s="76"/>
      <c r="H58" s="76"/>
      <c r="I58" s="75"/>
      <c r="J58" s="76"/>
      <c r="K58" s="78"/>
      <c r="L58" s="79"/>
      <c r="M58" s="71"/>
      <c r="N58" s="81"/>
    </row>
    <row r="59" spans="1:14" ht="21.95" customHeight="1" x14ac:dyDescent="0.2">
      <c r="A59" s="75"/>
      <c r="B59" s="80"/>
      <c r="C59" s="76"/>
      <c r="D59" s="76"/>
      <c r="E59" s="76"/>
      <c r="F59" s="76"/>
      <c r="G59" s="76"/>
      <c r="H59" s="76"/>
      <c r="I59" s="75"/>
      <c r="J59" s="76"/>
      <c r="K59" s="78"/>
      <c r="L59" s="79"/>
      <c r="M59" s="71"/>
      <c r="N59" s="81"/>
    </row>
    <row r="60" spans="1:14" ht="21.95" customHeight="1" x14ac:dyDescent="0.2">
      <c r="A60" s="75"/>
      <c r="B60" s="80"/>
      <c r="C60" s="76"/>
      <c r="D60" s="76"/>
      <c r="E60" s="76"/>
      <c r="F60" s="76"/>
      <c r="G60" s="76"/>
      <c r="H60" s="76"/>
      <c r="I60" s="75"/>
      <c r="J60" s="76"/>
      <c r="K60" s="78"/>
      <c r="L60" s="79"/>
      <c r="M60" s="71"/>
      <c r="N60" s="81"/>
    </row>
    <row r="61" spans="1:14" ht="21.95" customHeight="1" x14ac:dyDescent="0.2">
      <c r="A61" s="75"/>
      <c r="B61" s="80"/>
      <c r="C61" s="76"/>
      <c r="D61" s="76"/>
      <c r="E61" s="76"/>
      <c r="F61" s="76"/>
      <c r="G61" s="76"/>
      <c r="H61" s="76"/>
      <c r="I61" s="75"/>
      <c r="J61" s="76"/>
      <c r="K61" s="78"/>
      <c r="L61" s="79"/>
      <c r="M61" s="71"/>
      <c r="N61" s="81"/>
    </row>
    <row r="62" spans="1:14" ht="21.95" customHeight="1" x14ac:dyDescent="0.2">
      <c r="A62" s="75"/>
      <c r="B62" s="80"/>
      <c r="C62" s="76"/>
      <c r="D62" s="76"/>
      <c r="E62" s="76"/>
      <c r="F62" s="76"/>
      <c r="G62" s="76"/>
      <c r="H62" s="76"/>
      <c r="I62" s="75"/>
      <c r="J62" s="76"/>
      <c r="K62" s="78"/>
      <c r="L62" s="79"/>
      <c r="M62" s="71"/>
      <c r="N62" s="81"/>
    </row>
    <row r="63" spans="1:14" ht="21.95" customHeight="1" x14ac:dyDescent="0.2">
      <c r="A63" s="75"/>
      <c r="B63" s="80"/>
      <c r="C63" s="76"/>
      <c r="D63" s="76"/>
      <c r="E63" s="76"/>
      <c r="F63" s="76"/>
      <c r="G63" s="76"/>
      <c r="H63" s="76"/>
      <c r="I63" s="75"/>
      <c r="J63" s="76"/>
      <c r="K63" s="78"/>
      <c r="L63" s="79"/>
      <c r="M63" s="71"/>
      <c r="N63" s="81"/>
    </row>
    <row r="64" spans="1:14" ht="21.95" customHeight="1" x14ac:dyDescent="0.2">
      <c r="A64" s="75"/>
      <c r="B64" s="80"/>
      <c r="C64" s="76"/>
      <c r="D64" s="76"/>
      <c r="E64" s="76"/>
      <c r="F64" s="76"/>
      <c r="G64" s="76"/>
      <c r="H64" s="76"/>
      <c r="I64" s="75"/>
      <c r="J64" s="76"/>
      <c r="K64" s="78"/>
      <c r="L64" s="79"/>
      <c r="M64" s="71"/>
      <c r="N64" s="81"/>
    </row>
    <row r="65" spans="1:14" ht="21.95" customHeight="1" x14ac:dyDescent="0.2">
      <c r="A65" s="75"/>
      <c r="B65" s="80"/>
      <c r="C65" s="76"/>
      <c r="D65" s="76"/>
      <c r="E65" s="76"/>
      <c r="F65" s="76"/>
      <c r="G65" s="76"/>
      <c r="H65" s="76"/>
      <c r="I65" s="75"/>
      <c r="J65" s="76"/>
      <c r="K65" s="78"/>
      <c r="L65" s="79"/>
      <c r="M65" s="71"/>
      <c r="N65" s="81"/>
    </row>
    <row r="66" spans="1:14" ht="21.95" customHeight="1" x14ac:dyDescent="0.2">
      <c r="A66" s="75"/>
      <c r="B66" s="80"/>
      <c r="C66" s="76"/>
      <c r="D66" s="76"/>
      <c r="E66" s="76"/>
      <c r="F66" s="76"/>
      <c r="G66" s="76"/>
      <c r="H66" s="76"/>
      <c r="I66" s="75"/>
      <c r="J66" s="76"/>
      <c r="K66" s="78"/>
      <c r="L66" s="79"/>
      <c r="M66" s="71"/>
      <c r="N66" s="81"/>
    </row>
    <row r="67" spans="1:14" ht="21.95" customHeight="1" x14ac:dyDescent="0.2">
      <c r="A67" s="75"/>
      <c r="B67" s="80"/>
      <c r="C67" s="76"/>
      <c r="D67" s="76"/>
      <c r="E67" s="76"/>
      <c r="F67" s="76"/>
      <c r="G67" s="76"/>
      <c r="H67" s="76"/>
      <c r="I67" s="75"/>
      <c r="J67" s="76"/>
      <c r="K67" s="78"/>
      <c r="L67" s="79"/>
      <c r="M67" s="71"/>
      <c r="N67" s="81"/>
    </row>
    <row r="68" spans="1:14" ht="21.95" customHeight="1" x14ac:dyDescent="0.2">
      <c r="A68" s="75"/>
      <c r="B68" s="80"/>
      <c r="C68" s="76"/>
      <c r="D68" s="76"/>
      <c r="E68" s="76"/>
      <c r="F68" s="76"/>
      <c r="G68" s="76"/>
      <c r="H68" s="76"/>
      <c r="I68" s="75"/>
      <c r="J68" s="76"/>
      <c r="K68" s="78"/>
      <c r="L68" s="79"/>
      <c r="M68" s="71"/>
      <c r="N68" s="81"/>
    </row>
    <row r="69" spans="1:14" ht="21.95" customHeight="1" x14ac:dyDescent="0.2">
      <c r="A69" s="75"/>
      <c r="B69" s="80"/>
      <c r="C69" s="76"/>
      <c r="D69" s="76"/>
      <c r="E69" s="76"/>
      <c r="F69" s="76"/>
      <c r="G69" s="76"/>
      <c r="H69" s="76"/>
      <c r="I69" s="75"/>
      <c r="J69" s="76"/>
      <c r="K69" s="78"/>
      <c r="L69" s="79"/>
      <c r="M69" s="71"/>
      <c r="N69" s="81"/>
    </row>
    <row r="70" spans="1:14" ht="21.95" customHeight="1" x14ac:dyDescent="0.2">
      <c r="A70" s="75"/>
      <c r="B70" s="80"/>
      <c r="C70" s="76"/>
      <c r="D70" s="76"/>
      <c r="E70" s="76"/>
      <c r="F70" s="76"/>
      <c r="G70" s="76"/>
      <c r="H70" s="76"/>
      <c r="I70" s="75"/>
      <c r="J70" s="76"/>
      <c r="K70" s="78"/>
      <c r="L70" s="79"/>
      <c r="M70" s="71"/>
      <c r="N70" s="81"/>
    </row>
    <row r="71" spans="1:14" ht="21.95" customHeight="1" x14ac:dyDescent="0.2">
      <c r="A71" s="75"/>
      <c r="B71" s="80"/>
      <c r="C71" s="76"/>
      <c r="D71" s="76"/>
      <c r="E71" s="76"/>
      <c r="F71" s="76"/>
      <c r="G71" s="76"/>
      <c r="H71" s="76"/>
      <c r="I71" s="75"/>
      <c r="J71" s="76"/>
      <c r="K71" s="78"/>
      <c r="L71" s="79"/>
      <c r="M71" s="71"/>
      <c r="N71" s="81"/>
    </row>
    <row r="72" spans="1:14" ht="21.95" customHeight="1" x14ac:dyDescent="0.2">
      <c r="A72" s="75"/>
      <c r="B72" s="80"/>
      <c r="C72" s="76"/>
      <c r="D72" s="76"/>
      <c r="E72" s="76"/>
      <c r="F72" s="76"/>
      <c r="G72" s="76"/>
      <c r="H72" s="76"/>
      <c r="I72" s="75"/>
      <c r="J72" s="76"/>
      <c r="K72" s="78"/>
      <c r="L72" s="79"/>
      <c r="M72" s="71"/>
      <c r="N72" s="81"/>
    </row>
    <row r="73" spans="1:14" ht="21.95" customHeight="1" x14ac:dyDescent="0.2">
      <c r="A73" s="75"/>
      <c r="B73" s="80"/>
      <c r="C73" s="76"/>
      <c r="D73" s="76"/>
      <c r="E73" s="76"/>
      <c r="F73" s="76"/>
      <c r="G73" s="76"/>
      <c r="H73" s="76"/>
      <c r="I73" s="75"/>
      <c r="J73" s="76"/>
      <c r="K73" s="78"/>
      <c r="L73" s="79"/>
      <c r="M73" s="71"/>
      <c r="N73" s="81"/>
    </row>
    <row r="74" spans="1:14" ht="21.95" customHeight="1" x14ac:dyDescent="0.2">
      <c r="A74" s="75"/>
      <c r="B74" s="80"/>
      <c r="C74" s="76"/>
      <c r="D74" s="76"/>
      <c r="E74" s="76"/>
      <c r="F74" s="76"/>
      <c r="G74" s="76"/>
      <c r="H74" s="76"/>
      <c r="I74" s="75"/>
      <c r="J74" s="76"/>
      <c r="K74" s="78"/>
      <c r="L74" s="79"/>
      <c r="M74" s="71"/>
      <c r="N74" s="81"/>
    </row>
    <row r="75" spans="1:14" ht="21.95" customHeight="1" x14ac:dyDescent="0.2">
      <c r="A75" s="75"/>
      <c r="B75" s="80"/>
      <c r="C75" s="76"/>
      <c r="D75" s="76"/>
      <c r="E75" s="76"/>
      <c r="F75" s="76"/>
      <c r="G75" s="76"/>
      <c r="H75" s="76"/>
      <c r="I75" s="75"/>
      <c r="J75" s="76"/>
      <c r="K75" s="78"/>
      <c r="L75" s="79"/>
      <c r="M75" s="71"/>
      <c r="N75" s="81"/>
    </row>
    <row r="76" spans="1:14" ht="21.95" customHeight="1" x14ac:dyDescent="0.2">
      <c r="A76" s="75"/>
      <c r="B76" s="80"/>
      <c r="C76" s="76"/>
      <c r="D76" s="76"/>
      <c r="E76" s="76"/>
      <c r="F76" s="76"/>
      <c r="G76" s="76"/>
      <c r="H76" s="76"/>
      <c r="I76" s="75"/>
      <c r="J76" s="76"/>
      <c r="K76" s="78"/>
      <c r="L76" s="79"/>
      <c r="M76" s="71"/>
      <c r="N76" s="81"/>
    </row>
    <row r="77" spans="1:14" ht="21.95" customHeight="1" x14ac:dyDescent="0.2">
      <c r="A77" s="75"/>
      <c r="B77" s="80"/>
      <c r="C77" s="76"/>
      <c r="D77" s="76"/>
      <c r="E77" s="76"/>
      <c r="F77" s="76"/>
      <c r="G77" s="76"/>
      <c r="H77" s="76"/>
      <c r="I77" s="75"/>
      <c r="J77" s="76"/>
      <c r="K77" s="78"/>
      <c r="L77" s="79"/>
      <c r="M77" s="71"/>
      <c r="N77" s="81"/>
    </row>
    <row r="78" spans="1:14" ht="21.95" customHeight="1" x14ac:dyDescent="0.2">
      <c r="A78" s="75"/>
      <c r="B78" s="80"/>
      <c r="C78" s="76"/>
      <c r="D78" s="76"/>
      <c r="E78" s="76"/>
      <c r="F78" s="76"/>
      <c r="G78" s="76"/>
      <c r="H78" s="76"/>
      <c r="I78" s="75"/>
      <c r="J78" s="76"/>
      <c r="K78" s="78"/>
      <c r="L78" s="79"/>
      <c r="M78" s="71"/>
      <c r="N78" s="81"/>
    </row>
    <row r="79" spans="1:14" ht="21.95" customHeight="1" x14ac:dyDescent="0.2">
      <c r="A79" s="75"/>
      <c r="B79" s="80"/>
      <c r="C79" s="76"/>
      <c r="D79" s="76"/>
      <c r="E79" s="76"/>
      <c r="F79" s="76"/>
      <c r="G79" s="76"/>
      <c r="H79" s="76"/>
      <c r="I79" s="75"/>
      <c r="J79" s="76"/>
      <c r="K79" s="78"/>
      <c r="L79" s="79"/>
      <c r="M79" s="71"/>
      <c r="N79" s="81"/>
    </row>
    <row r="80" spans="1:14" ht="21.95" customHeight="1" x14ac:dyDescent="0.2">
      <c r="A80" s="75"/>
      <c r="B80" s="80"/>
      <c r="C80" s="76"/>
      <c r="D80" s="76"/>
      <c r="E80" s="76"/>
      <c r="F80" s="76"/>
      <c r="G80" s="76"/>
      <c r="H80" s="76"/>
      <c r="I80" s="75"/>
      <c r="J80" s="76"/>
      <c r="K80" s="78"/>
      <c r="L80" s="79"/>
      <c r="M80" s="71"/>
      <c r="N80" s="81"/>
    </row>
    <row r="81" spans="1:14" ht="21.95" customHeight="1" x14ac:dyDescent="0.2">
      <c r="A81" s="75"/>
      <c r="B81" s="80"/>
      <c r="C81" s="76"/>
      <c r="D81" s="76"/>
      <c r="E81" s="76"/>
      <c r="F81" s="76"/>
      <c r="G81" s="76"/>
      <c r="H81" s="76"/>
      <c r="I81" s="75"/>
      <c r="J81" s="76"/>
      <c r="K81" s="78"/>
      <c r="L81" s="79"/>
      <c r="M81" s="71"/>
      <c r="N81" s="81"/>
    </row>
    <row r="82" spans="1:14" ht="21.95" customHeight="1" x14ac:dyDescent="0.2">
      <c r="A82" s="75"/>
      <c r="B82" s="80"/>
      <c r="C82" s="76"/>
      <c r="D82" s="76"/>
      <c r="E82" s="76"/>
      <c r="F82" s="76"/>
      <c r="G82" s="76"/>
      <c r="H82" s="76"/>
      <c r="I82" s="75"/>
      <c r="J82" s="76"/>
      <c r="K82" s="78"/>
      <c r="L82" s="79"/>
      <c r="M82" s="71"/>
      <c r="N82" s="81"/>
    </row>
    <row r="83" spans="1:14" ht="21.95" customHeight="1" x14ac:dyDescent="0.2">
      <c r="A83" s="75"/>
      <c r="B83" s="80"/>
      <c r="C83" s="76"/>
      <c r="D83" s="76"/>
      <c r="E83" s="76"/>
      <c r="F83" s="76"/>
      <c r="G83" s="76"/>
      <c r="H83" s="76"/>
      <c r="I83" s="75"/>
      <c r="J83" s="76"/>
      <c r="K83" s="78"/>
      <c r="L83" s="79"/>
      <c r="M83" s="71"/>
      <c r="N83" s="81"/>
    </row>
    <row r="84" spans="1:14" ht="21.95" customHeight="1" x14ac:dyDescent="0.2">
      <c r="A84" s="75"/>
      <c r="B84" s="80"/>
      <c r="C84" s="76"/>
      <c r="D84" s="76"/>
      <c r="E84" s="76"/>
      <c r="F84" s="76"/>
      <c r="G84" s="76"/>
      <c r="H84" s="76"/>
      <c r="I84" s="75"/>
      <c r="J84" s="76"/>
      <c r="K84" s="78"/>
      <c r="L84" s="79"/>
      <c r="M84" s="71"/>
      <c r="N84" s="81"/>
    </row>
    <row r="85" spans="1:14" ht="21.95" customHeight="1" x14ac:dyDescent="0.2">
      <c r="A85" s="75"/>
      <c r="B85" s="80"/>
      <c r="C85" s="76"/>
      <c r="D85" s="76"/>
      <c r="E85" s="76"/>
      <c r="F85" s="76"/>
      <c r="G85" s="76"/>
      <c r="H85" s="76"/>
      <c r="I85" s="75"/>
      <c r="J85" s="76"/>
      <c r="K85" s="78"/>
      <c r="L85" s="79"/>
      <c r="M85" s="71"/>
      <c r="N85" s="81"/>
    </row>
    <row r="86" spans="1:14" ht="21.95" customHeight="1" x14ac:dyDescent="0.2">
      <c r="A86" s="75"/>
      <c r="B86" s="80"/>
      <c r="C86" s="76"/>
      <c r="D86" s="76"/>
      <c r="E86" s="76"/>
      <c r="F86" s="76"/>
      <c r="G86" s="76"/>
      <c r="H86" s="76"/>
      <c r="I86" s="75"/>
      <c r="J86" s="76"/>
      <c r="K86" s="78"/>
      <c r="L86" s="79"/>
      <c r="M86" s="71"/>
      <c r="N86" s="81"/>
    </row>
    <row r="87" spans="1:14" ht="21.95" customHeight="1" x14ac:dyDescent="0.2">
      <c r="A87" s="75"/>
      <c r="B87" s="80"/>
      <c r="C87" s="76"/>
      <c r="D87" s="76"/>
      <c r="E87" s="76"/>
      <c r="F87" s="76"/>
      <c r="G87" s="76"/>
      <c r="H87" s="76"/>
      <c r="I87" s="75"/>
      <c r="J87" s="76"/>
      <c r="K87" s="78"/>
      <c r="L87" s="79"/>
      <c r="M87" s="71"/>
      <c r="N87" s="81"/>
    </row>
    <row r="88" spans="1:14" ht="21.95" customHeight="1" x14ac:dyDescent="0.2">
      <c r="A88" s="75"/>
      <c r="B88" s="80"/>
      <c r="C88" s="76"/>
      <c r="D88" s="76"/>
      <c r="E88" s="76"/>
      <c r="F88" s="76"/>
      <c r="G88" s="76"/>
      <c r="H88" s="76"/>
      <c r="I88" s="75"/>
      <c r="J88" s="76"/>
      <c r="K88" s="78"/>
      <c r="L88" s="79"/>
      <c r="M88" s="71"/>
      <c r="N88" s="81"/>
    </row>
    <row r="89" spans="1:14" ht="21.95" customHeight="1" x14ac:dyDescent="0.2">
      <c r="A89" s="75"/>
      <c r="B89" s="80"/>
      <c r="C89" s="76"/>
      <c r="D89" s="76"/>
      <c r="E89" s="76"/>
      <c r="F89" s="76"/>
      <c r="G89" s="76"/>
      <c r="H89" s="76"/>
      <c r="I89" s="75"/>
      <c r="J89" s="76"/>
      <c r="K89" s="78"/>
      <c r="L89" s="79"/>
      <c r="M89" s="71"/>
      <c r="N89" s="81"/>
    </row>
    <row r="90" spans="1:14" ht="21.95" customHeight="1" x14ac:dyDescent="0.2">
      <c r="A90" s="75"/>
      <c r="B90" s="80"/>
      <c r="C90" s="76"/>
      <c r="D90" s="76"/>
      <c r="E90" s="76"/>
      <c r="F90" s="76"/>
      <c r="G90" s="76"/>
      <c r="H90" s="76"/>
      <c r="I90" s="75"/>
      <c r="J90" s="76"/>
      <c r="K90" s="78"/>
      <c r="L90" s="79"/>
      <c r="M90" s="71"/>
      <c r="N90" s="81"/>
    </row>
    <row r="91" spans="1:14" ht="21.95" customHeight="1" x14ac:dyDescent="0.2">
      <c r="A91" s="75"/>
      <c r="B91" s="80"/>
      <c r="C91" s="76"/>
      <c r="D91" s="76"/>
      <c r="E91" s="76"/>
      <c r="F91" s="76"/>
      <c r="G91" s="76"/>
      <c r="H91" s="76"/>
      <c r="I91" s="75"/>
      <c r="J91" s="76"/>
      <c r="K91" s="78"/>
      <c r="L91" s="79"/>
      <c r="M91" s="71"/>
      <c r="N91" s="81"/>
    </row>
    <row r="92" spans="1:14" ht="21.95" customHeight="1" x14ac:dyDescent="0.2">
      <c r="A92" s="75"/>
      <c r="B92" s="80"/>
      <c r="C92" s="76"/>
      <c r="D92" s="76"/>
      <c r="E92" s="76"/>
      <c r="F92" s="76"/>
      <c r="G92" s="76"/>
      <c r="H92" s="76"/>
      <c r="I92" s="75"/>
      <c r="J92" s="76"/>
      <c r="K92" s="78"/>
      <c r="L92" s="79"/>
      <c r="M92" s="71"/>
      <c r="N92" s="81"/>
    </row>
    <row r="93" spans="1:14" ht="21.95" customHeight="1" x14ac:dyDescent="0.2">
      <c r="A93" s="75"/>
      <c r="B93" s="80"/>
      <c r="C93" s="76"/>
      <c r="D93" s="76"/>
      <c r="E93" s="76"/>
      <c r="F93" s="76"/>
      <c r="G93" s="76"/>
      <c r="H93" s="76"/>
      <c r="I93" s="75"/>
      <c r="J93" s="76"/>
      <c r="K93" s="78"/>
      <c r="L93" s="79"/>
      <c r="M93" s="71"/>
      <c r="N93" s="81"/>
    </row>
    <row r="94" spans="1:14" ht="21.95" customHeight="1" x14ac:dyDescent="0.2">
      <c r="A94" s="75"/>
      <c r="B94" s="80"/>
      <c r="C94" s="76"/>
      <c r="D94" s="76"/>
      <c r="E94" s="76"/>
      <c r="F94" s="76"/>
      <c r="G94" s="76"/>
      <c r="H94" s="76"/>
      <c r="I94" s="75"/>
      <c r="J94" s="76"/>
      <c r="K94" s="78"/>
      <c r="L94" s="79"/>
      <c r="M94" s="71"/>
      <c r="N94" s="81"/>
    </row>
    <row r="95" spans="1:14" ht="21.95" customHeight="1" x14ac:dyDescent="0.2">
      <c r="A95" s="75"/>
      <c r="B95" s="80"/>
      <c r="C95" s="76"/>
      <c r="D95" s="76"/>
      <c r="E95" s="76"/>
      <c r="F95" s="76"/>
      <c r="G95" s="76"/>
      <c r="H95" s="76"/>
      <c r="I95" s="75"/>
      <c r="J95" s="76"/>
      <c r="K95" s="78"/>
      <c r="L95" s="79"/>
      <c r="M95" s="71"/>
      <c r="N95" s="81"/>
    </row>
    <row r="96" spans="1:14" ht="21.95" customHeight="1" x14ac:dyDescent="0.2">
      <c r="A96" s="75"/>
      <c r="B96" s="80"/>
      <c r="C96" s="76"/>
      <c r="D96" s="76"/>
      <c r="E96" s="76"/>
      <c r="F96" s="76"/>
      <c r="G96" s="76"/>
      <c r="H96" s="76"/>
      <c r="I96" s="75"/>
      <c r="J96" s="76"/>
      <c r="K96" s="78"/>
      <c r="L96" s="79"/>
      <c r="M96" s="71"/>
      <c r="N96" s="81"/>
    </row>
    <row r="97" spans="1:17" ht="21.95" customHeight="1" x14ac:dyDescent="0.2">
      <c r="A97" s="75"/>
      <c r="B97" s="80"/>
      <c r="C97" s="76"/>
      <c r="D97" s="76"/>
      <c r="E97" s="76"/>
      <c r="F97" s="76"/>
      <c r="G97" s="76"/>
      <c r="H97" s="76"/>
      <c r="I97" s="75"/>
      <c r="J97" s="76"/>
      <c r="K97" s="78"/>
      <c r="L97" s="79"/>
      <c r="M97" s="71"/>
      <c r="N97" s="81"/>
      <c r="O97" s="10"/>
      <c r="P97" s="10"/>
      <c r="Q97" s="47"/>
    </row>
    <row r="98" spans="1:17" ht="21.95" customHeight="1" x14ac:dyDescent="0.2">
      <c r="A98" s="75"/>
      <c r="B98" s="80"/>
      <c r="C98" s="76"/>
      <c r="D98" s="76"/>
      <c r="E98" s="76"/>
      <c r="F98" s="76"/>
      <c r="G98" s="76"/>
      <c r="H98" s="76"/>
      <c r="I98" s="75"/>
      <c r="J98" s="76"/>
      <c r="K98" s="78"/>
      <c r="L98" s="79"/>
      <c r="M98" s="71"/>
      <c r="N98" s="81"/>
      <c r="O98" s="10"/>
      <c r="P98" s="10"/>
      <c r="Q98" s="47"/>
    </row>
    <row r="99" spans="1:17" ht="21.95" customHeight="1" x14ac:dyDescent="0.2">
      <c r="A99" s="75"/>
      <c r="B99" s="80"/>
      <c r="C99" s="76"/>
      <c r="D99" s="76"/>
      <c r="E99" s="76"/>
      <c r="F99" s="76"/>
      <c r="G99" s="76"/>
      <c r="H99" s="76"/>
      <c r="I99" s="75"/>
      <c r="J99" s="76"/>
      <c r="K99" s="78"/>
      <c r="L99" s="79"/>
      <c r="M99" s="71"/>
      <c r="N99" s="81"/>
      <c r="O99" s="10"/>
      <c r="P99" s="10"/>
      <c r="Q99" s="47"/>
    </row>
    <row r="100" spans="1:17" ht="21.95" customHeight="1" x14ac:dyDescent="0.2">
      <c r="A100" s="75"/>
      <c r="B100" s="80"/>
      <c r="C100" s="76"/>
      <c r="D100" s="76"/>
      <c r="E100" s="76"/>
      <c r="F100" s="76"/>
      <c r="G100" s="76"/>
      <c r="H100" s="76"/>
      <c r="I100" s="75"/>
      <c r="J100" s="76"/>
      <c r="K100" s="78"/>
      <c r="L100" s="79"/>
      <c r="M100" s="71"/>
      <c r="N100" s="81"/>
      <c r="O100" s="10"/>
      <c r="P100" s="10"/>
      <c r="Q100" s="47"/>
    </row>
    <row r="101" spans="1:17" ht="21.95" customHeight="1" x14ac:dyDescent="0.2">
      <c r="A101" s="75"/>
      <c r="B101" s="80"/>
      <c r="C101" s="76"/>
      <c r="D101" s="76"/>
      <c r="E101" s="76"/>
      <c r="F101" s="76"/>
      <c r="G101" s="76"/>
      <c r="H101" s="76"/>
      <c r="I101" s="75"/>
      <c r="J101" s="76"/>
      <c r="K101" s="78"/>
      <c r="L101" s="79"/>
      <c r="M101" s="71"/>
      <c r="N101" s="81"/>
      <c r="O101" s="10"/>
      <c r="P101" s="10"/>
      <c r="Q101" s="47"/>
    </row>
    <row r="102" spans="1:17" ht="21.95" customHeight="1" x14ac:dyDescent="0.2">
      <c r="A102" s="75"/>
      <c r="B102" s="80"/>
      <c r="C102" s="76"/>
      <c r="D102" s="76"/>
      <c r="E102" s="76"/>
      <c r="F102" s="76"/>
      <c r="G102" s="76"/>
      <c r="H102" s="76"/>
      <c r="I102" s="75"/>
      <c r="J102" s="76"/>
      <c r="K102" s="78"/>
      <c r="L102" s="79"/>
      <c r="M102" s="71"/>
      <c r="N102" s="81"/>
      <c r="O102" s="10"/>
      <c r="P102" s="10"/>
      <c r="Q102" s="47"/>
    </row>
    <row r="103" spans="1:17" ht="21.95" customHeight="1" x14ac:dyDescent="0.2">
      <c r="A103" s="75"/>
      <c r="B103" s="80"/>
      <c r="C103" s="76"/>
      <c r="D103" s="76"/>
      <c r="E103" s="76"/>
      <c r="F103" s="76"/>
      <c r="G103" s="76"/>
      <c r="H103" s="76"/>
      <c r="I103" s="75"/>
      <c r="J103" s="76"/>
      <c r="K103" s="78"/>
      <c r="L103" s="79"/>
      <c r="M103" s="71"/>
      <c r="N103" s="81"/>
      <c r="O103" s="10"/>
      <c r="P103" s="10"/>
      <c r="Q103" s="47"/>
    </row>
    <row r="104" spans="1:17" ht="21.95" customHeight="1" x14ac:dyDescent="0.2">
      <c r="A104" s="75"/>
      <c r="B104" s="80"/>
      <c r="C104" s="76"/>
      <c r="D104" s="76"/>
      <c r="E104" s="76"/>
      <c r="F104" s="76"/>
      <c r="G104" s="76"/>
      <c r="H104" s="76"/>
      <c r="I104" s="75"/>
      <c r="J104" s="76"/>
      <c r="K104" s="78"/>
      <c r="L104" s="79"/>
      <c r="M104" s="71"/>
      <c r="N104" s="81"/>
    </row>
    <row r="105" spans="1:17" ht="21.95" customHeight="1" x14ac:dyDescent="0.2">
      <c r="A105" s="75"/>
      <c r="B105" s="80"/>
      <c r="C105" s="76"/>
      <c r="D105" s="76"/>
      <c r="E105" s="76"/>
      <c r="F105" s="76"/>
      <c r="G105" s="76"/>
      <c r="H105" s="76"/>
      <c r="I105" s="75"/>
      <c r="J105" s="76"/>
      <c r="K105" s="78"/>
      <c r="L105" s="79"/>
      <c r="M105" s="71"/>
      <c r="N105" s="81"/>
    </row>
    <row r="106" spans="1:17" ht="21.95" customHeight="1" x14ac:dyDescent="0.2">
      <c r="A106" s="75"/>
      <c r="B106" s="80"/>
      <c r="C106" s="76"/>
      <c r="D106" s="76"/>
      <c r="E106" s="76"/>
      <c r="F106" s="76"/>
      <c r="G106" s="76"/>
      <c r="H106" s="76"/>
      <c r="I106" s="75"/>
      <c r="J106" s="76"/>
      <c r="K106" s="78"/>
      <c r="L106" s="79"/>
      <c r="M106" s="75"/>
      <c r="N106" s="81"/>
    </row>
  </sheetData>
  <sheetProtection selectLockedCells="1"/>
  <protectedRanges>
    <protectedRange password="CE28" sqref="I4:J4 I2 B2 M4:N4" name="ช่วง1_2"/>
  </protectedRanges>
  <dataConsolidate/>
  <mergeCells count="6">
    <mergeCell ref="C2:E2"/>
    <mergeCell ref="F2:N2"/>
    <mergeCell ref="B5:C5"/>
    <mergeCell ref="K4:L4"/>
    <mergeCell ref="B4:C4"/>
    <mergeCell ref="D4:E4"/>
  </mergeCells>
  <phoneticPr fontId="11" type="noConversion"/>
  <dataValidations count="12">
    <dataValidation allowBlank="1" showInputMessage="1" showErrorMessage="1" error="กรุณากรอกตัวเลขจำนวนเต็ม" sqref="M4:N4" xr:uid="{766C7EB5-FC88-4EE5-9AE2-87B11B93C16C}"/>
    <dataValidation type="whole" errorStyle="warning" allowBlank="1" showInputMessage="1" showErrorMessage="1" errorTitle="จำนวนไม่ถูกต้อง" error="กรุณาตรวจสอบตัวเลขอีกครั้ง" sqref="G4" xr:uid="{7E5493C5-1A15-42AE-8126-4B11DD3EB89D}">
      <formula1>0</formula1>
      <formula2>10000</formula2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G7:G3000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K7:K1000" xr:uid="{5C164886-7F82-4596-B605-07A20CF8BAAF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L7:L1000" xr:uid="{AC30342E-4A17-466C-8627-F7371231082D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3000" xr:uid="{5B0FAFC2-7386-4791-BF6E-6CF276CB8C62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N7:N3000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7:E3000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H7:H3000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M5" xr:uid="{16881BA5-2E1B-458C-B01C-54A48582D055}"/>
    <dataValidation type="whole" errorStyle="warning" allowBlank="1" showInputMessage="1" showErrorMessage="1" errorTitle="ตัวเลขไม่ถูกต้อง" error="กรุณากรอกเฉพาะปีพุทธศักราช" sqref="I4" xr:uid="{102F0C98-3A01-480B-B397-38DF46ACC9B5}">
      <formula1>2562</formula1>
      <formula2>2600</formula2>
    </dataValidation>
    <dataValidation errorStyle="warning" allowBlank="1" showInputMessage="1" showErrorMessage="1" errorTitle="ตัวเลขไม่ถูกต้อง" error="กรุณากรอกเฉพาะปีพุทธศักราช" sqref="J4" xr:uid="{A49F9D82-DF77-43D2-98F2-3FC1501F372E}"/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C8D4C-F251-48AB-BA1B-CB707958A189}">
  <sheetPr codeName="Sheet2"/>
  <dimension ref="A1:O25"/>
  <sheetViews>
    <sheetView showGridLines="0" topLeftCell="A10" zoomScale="130" zoomScaleNormal="130" zoomScaleSheetLayoutView="90" zoomScalePageLayoutView="120" workbookViewId="0">
      <selection activeCell="Q9" sqref="Q9"/>
    </sheetView>
  </sheetViews>
  <sheetFormatPr defaultRowHeight="21.75" x14ac:dyDescent="0.2"/>
  <cols>
    <col min="1" max="1" width="3.125" style="20" customWidth="1"/>
    <col min="2" max="2" width="19.125" style="20" customWidth="1"/>
    <col min="3" max="3" width="10.5" style="20" customWidth="1"/>
    <col min="4" max="4" width="8.25" style="20" customWidth="1"/>
    <col min="5" max="5" width="28.5" style="20" customWidth="1"/>
    <col min="6" max="6" width="8.75" style="20" customWidth="1"/>
    <col min="7" max="7" width="1.5" style="20" customWidth="1"/>
    <col min="8" max="8" width="12.25" style="20" customWidth="1"/>
    <col min="9" max="9" width="9.75" style="20" customWidth="1"/>
    <col min="10" max="10" width="7.375" style="23" customWidth="1"/>
    <col min="11" max="11" width="8.375" style="20" customWidth="1"/>
    <col min="12" max="12" width="9.25" style="20" customWidth="1"/>
    <col min="13" max="13" width="7" style="20" customWidth="1"/>
    <col min="14" max="14" width="0.875" style="20" customWidth="1"/>
    <col min="15" max="16384" width="9" style="20"/>
  </cols>
  <sheetData>
    <row r="1" spans="1:14" s="13" customFormat="1" ht="36.75" customHeight="1" x14ac:dyDescent="0.65">
      <c r="A1" s="142" t="s">
        <v>73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90"/>
    </row>
    <row r="2" spans="1:14" s="13" customFormat="1" ht="24.75" customHeight="1" x14ac:dyDescent="0.4">
      <c r="A2" s="7"/>
      <c r="B2" s="5"/>
      <c r="C2" s="25" t="s">
        <v>7</v>
      </c>
      <c r="D2" s="148">
        <f>เก็บข้อมูลHRD!C2</f>
        <v>0</v>
      </c>
      <c r="E2" s="149"/>
      <c r="F2" s="149"/>
      <c r="G2" s="149"/>
      <c r="H2" s="149"/>
      <c r="I2" s="150"/>
      <c r="J2" s="151" t="s">
        <v>78</v>
      </c>
      <c r="K2" s="151"/>
      <c r="L2" s="152">
        <f>เก็บข้อมูลHRD!K4</f>
        <v>0</v>
      </c>
      <c r="M2" s="153"/>
      <c r="N2" s="91"/>
    </row>
    <row r="3" spans="1:14" s="13" customFormat="1" ht="4.5" customHeight="1" x14ac:dyDescent="0.4">
      <c r="A3" s="7"/>
      <c r="B3" s="5"/>
      <c r="C3" s="5"/>
      <c r="D3" s="5"/>
      <c r="E3" s="2"/>
      <c r="F3" s="2"/>
      <c r="G3" s="2"/>
      <c r="H3" s="2"/>
      <c r="I3" s="2"/>
      <c r="J3" s="2"/>
      <c r="K3" s="15"/>
      <c r="L3" s="18"/>
      <c r="M3" s="18"/>
      <c r="N3" s="18"/>
    </row>
    <row r="4" spans="1:14" s="13" customFormat="1" ht="25.5" customHeight="1" x14ac:dyDescent="0.4">
      <c r="A4" s="8"/>
      <c r="B4" s="144" t="s">
        <v>48</v>
      </c>
      <c r="C4" s="145"/>
      <c r="D4" s="26">
        <f>เก็บข้อมูลHRD!D4</f>
        <v>0</v>
      </c>
      <c r="E4" s="27" t="s">
        <v>55</v>
      </c>
      <c r="F4" s="26">
        <f>เก็บข้อมูลHRD!G4</f>
        <v>0</v>
      </c>
      <c r="G4" s="28"/>
      <c r="H4" s="29" t="s">
        <v>49</v>
      </c>
      <c r="I4" s="146">
        <f>เก็บข้อมูลHRD!I4</f>
        <v>0</v>
      </c>
      <c r="J4" s="146"/>
      <c r="K4" s="147" t="s">
        <v>47</v>
      </c>
      <c r="L4" s="147"/>
      <c r="M4" s="30">
        <f>เก็บข้อมูลHRD!N4</f>
        <v>0</v>
      </c>
      <c r="N4" s="92"/>
    </row>
    <row r="5" spans="1:14" s="22" customFormat="1" ht="5.25" customHeight="1" x14ac:dyDescent="0.2">
      <c r="A5" s="9"/>
      <c r="B5" s="141"/>
      <c r="C5" s="141"/>
      <c r="D5" s="24"/>
      <c r="E5" s="24"/>
      <c r="F5" s="4"/>
      <c r="G5" s="4"/>
      <c r="H5" s="6"/>
      <c r="I5" s="16"/>
      <c r="J5" s="6"/>
      <c r="K5" s="17"/>
      <c r="L5" s="19"/>
      <c r="M5" s="19"/>
      <c r="N5" s="19"/>
    </row>
    <row r="6" spans="1:14" s="22" customFormat="1" ht="25.5" customHeight="1" x14ac:dyDescent="0.2">
      <c r="A6" s="163" t="s">
        <v>15</v>
      </c>
      <c r="B6" s="160" t="s">
        <v>36</v>
      </c>
      <c r="C6" s="161"/>
      <c r="D6" s="161"/>
      <c r="E6" s="161"/>
      <c r="F6" s="162"/>
      <c r="G6" s="31"/>
      <c r="H6" s="135" t="s">
        <v>34</v>
      </c>
      <c r="I6" s="135"/>
      <c r="J6" s="135"/>
      <c r="K6" s="134" t="s">
        <v>35</v>
      </c>
      <c r="L6" s="134"/>
      <c r="M6" s="134"/>
      <c r="N6" s="93"/>
    </row>
    <row r="7" spans="1:14" ht="24.95" customHeight="1" x14ac:dyDescent="0.55000000000000004">
      <c r="A7" s="164"/>
      <c r="B7" s="177" t="s">
        <v>53</v>
      </c>
      <c r="C7" s="178"/>
      <c r="D7" s="179"/>
      <c r="E7" s="175" t="s">
        <v>69</v>
      </c>
      <c r="F7" s="175"/>
      <c r="G7" s="34"/>
      <c r="H7" s="139" t="s">
        <v>17</v>
      </c>
      <c r="I7" s="139"/>
      <c r="J7" s="35">
        <f>COUNTIF(เก็บข้อมูลHRD!G7:G8006,"ความรู้/ทักษะเฉพาะทางในสายงาน")</f>
        <v>1</v>
      </c>
      <c r="K7" s="136" t="s">
        <v>50</v>
      </c>
      <c r="L7" s="136"/>
      <c r="M7" s="36">
        <f>COUNTIF(เก็บข้อมูลHRD!H7:H8006,"อบรมกับหน่วยงานนอกกรมฯ")</f>
        <v>1</v>
      </c>
      <c r="N7" s="95"/>
    </row>
    <row r="8" spans="1:14" ht="24.95" customHeight="1" x14ac:dyDescent="0.55000000000000004">
      <c r="A8" s="164"/>
      <c r="B8" s="157" t="s">
        <v>8</v>
      </c>
      <c r="C8" s="157"/>
      <c r="D8" s="32">
        <f>COUNTIFS(เก็บข้อมูลHRD!E7:E8006,"ข้าราชการ",เก็บข้อมูลHRD!N7:N8006,"1")</f>
        <v>1</v>
      </c>
      <c r="E8" s="33" t="s">
        <v>10</v>
      </c>
      <c r="F8" s="32">
        <f>COUNTIFS(เก็บข้อมูลHRD!E7:E8006,"พนักงานราชการ",เก็บข้อมูลHRD!N7:N8006,"1")</f>
        <v>0</v>
      </c>
      <c r="G8" s="34"/>
      <c r="H8" s="139" t="s">
        <v>18</v>
      </c>
      <c r="I8" s="139"/>
      <c r="J8" s="35">
        <f>COUNTIF(เก็บข้อมูลHRD!G7:G8006,"ภาษา")</f>
        <v>0</v>
      </c>
      <c r="K8" s="154" t="s">
        <v>42</v>
      </c>
      <c r="L8" s="154"/>
      <c r="M8" s="36">
        <f>COUNTIF(เก็บข้อมูลHRD!H7:H8006,"อบรมกับหน่วยงานในกรมฯ")</f>
        <v>0</v>
      </c>
      <c r="N8" s="95"/>
    </row>
    <row r="9" spans="1:14" ht="24.95" customHeight="1" x14ac:dyDescent="0.55000000000000004">
      <c r="A9" s="164"/>
      <c r="B9" s="157" t="s">
        <v>9</v>
      </c>
      <c r="C9" s="157"/>
      <c r="D9" s="37">
        <f t="array" ref="D9">SUMPRODUCT(IF(เก็บข้อมูลHRD!E7:E8006="ข้าราชการ",IF(เก็บข้อมูลHRD!B7:B8006&lt;&gt;"",IF(เก็บข้อมูลHRD!N7:N8006=1,1/COUNTIFS(เก็บข้อมูลHRD!B7:B8006,เก็บข้อมูลHRD!B7:B8006,เก็บข้อมูลHRD!E7:E8006,"ข้าราชการ",เก็บข้อมูลHRD!B7:B8006,"&lt;&gt;",เก็บข้อมูลHRD!N7:N8006,"=1")))))</f>
        <v>1</v>
      </c>
      <c r="E9" s="33" t="s">
        <v>11</v>
      </c>
      <c r="F9" s="32">
        <f t="array" ref="F9">SUMPRODUCT(IF(เก็บข้อมูลHRD!E7:E8006="พนักงานราชการ",IF(เก็บข้อมูลHRD!B7:B8006&lt;&gt;"",IF(เก็บข้อมูลHRD!N7:N8006=1,1/COUNTIFS(เก็บข้อมูลHRD!B7:B8006,เก็บข้อมูลHRD!B7:B8006,เก็บข้อมูลHRD!E7:E8006,"พนักงานราชการ",เก็บข้อมูลHRD!B7:B8006,"&lt;&gt;",เก็บข้อมูลHRD!N7:N8006,"=1")))))</f>
        <v>0</v>
      </c>
      <c r="G9" s="39"/>
      <c r="H9" s="139" t="s">
        <v>19</v>
      </c>
      <c r="I9" s="139"/>
      <c r="J9" s="35">
        <f>COUNTIF(เก็บข้อมูลHRD!G7:G8006,"ภาวะผู้นำ/คุณธรรม/จริยธรรม")</f>
        <v>0</v>
      </c>
      <c r="K9" s="136" t="s">
        <v>51</v>
      </c>
      <c r="L9" s="136"/>
      <c r="M9" s="36">
        <f>COUNTIF(เก็บข้อมูลHRD!H7:H8006,"e-Learning")</f>
        <v>0</v>
      </c>
      <c r="N9" s="95"/>
    </row>
    <row r="10" spans="1:14" ht="24.95" customHeight="1" x14ac:dyDescent="0.55000000000000004">
      <c r="A10" s="165"/>
      <c r="B10" s="157" t="s">
        <v>13</v>
      </c>
      <c r="C10" s="157"/>
      <c r="D10" s="38" t="e">
        <f t="array" ref="D10">D9/D4*100</f>
        <v>#DIV/0!</v>
      </c>
      <c r="E10" s="33" t="s">
        <v>14</v>
      </c>
      <c r="F10" s="38" t="e">
        <f t="array" ref="F10">F9/F4*100</f>
        <v>#DIV/0!</v>
      </c>
      <c r="G10" s="40"/>
      <c r="H10" s="139" t="s">
        <v>20</v>
      </c>
      <c r="I10" s="139"/>
      <c r="J10" s="35">
        <f>COUNTIF(เก็บข้อมูลHRD!G7:G8006,"จิตอาสา/บริการ")</f>
        <v>0</v>
      </c>
      <c r="K10" s="136" t="s">
        <v>25</v>
      </c>
      <c r="L10" s="136"/>
      <c r="M10" s="36">
        <f>COUNTIF(เก็บข้อมูลHRD!H7:H8006,"ชุมชนนักปฏิบัติ(CoP)")</f>
        <v>0</v>
      </c>
      <c r="N10" s="95"/>
    </row>
    <row r="11" spans="1:14" ht="24.95" customHeight="1" x14ac:dyDescent="0.55000000000000004">
      <c r="A11" s="172" t="s">
        <v>16</v>
      </c>
      <c r="B11" s="169" t="s">
        <v>37</v>
      </c>
      <c r="C11" s="170"/>
      <c r="D11" s="170"/>
      <c r="E11" s="170"/>
      <c r="F11" s="171"/>
      <c r="G11" s="34"/>
      <c r="H11" s="139" t="s">
        <v>21</v>
      </c>
      <c r="I11" s="139"/>
      <c r="J11" s="35">
        <f>COUNTIF(เก็บข้อมูลHRD!G7:G8006,"ความรับผิดชอบ/ซื่อสัตย์สุจริต")</f>
        <v>0</v>
      </c>
      <c r="K11" s="136" t="s">
        <v>28</v>
      </c>
      <c r="L11" s="136"/>
      <c r="M11" s="36">
        <f>COUNTIF(เก็บข้อมูลHRD!H7:H8006,"สอนงาน")</f>
        <v>0</v>
      </c>
      <c r="N11" s="95"/>
    </row>
    <row r="12" spans="1:14" ht="24.95" customHeight="1" x14ac:dyDescent="0.55000000000000004">
      <c r="A12" s="173"/>
      <c r="B12" s="166" t="s">
        <v>53</v>
      </c>
      <c r="C12" s="167"/>
      <c r="D12" s="168"/>
      <c r="E12" s="176" t="s">
        <v>69</v>
      </c>
      <c r="F12" s="176"/>
      <c r="G12" s="34"/>
      <c r="H12" s="139" t="s">
        <v>22</v>
      </c>
      <c r="I12" s="139"/>
      <c r="J12" s="35">
        <f>COUNTIF(เก็บข้อมูลHRD!G7:G8006,"ทำงานเป็นทีม")</f>
        <v>0</v>
      </c>
      <c r="K12" s="136" t="s">
        <v>29</v>
      </c>
      <c r="L12" s="136"/>
      <c r="M12" s="36">
        <f>COUNTIF(เก็บข้อมูลHRD!H7:H8006,"มอบหมายงาน")</f>
        <v>0</v>
      </c>
      <c r="N12" s="95"/>
    </row>
    <row r="13" spans="1:14" ht="24.95" customHeight="1" x14ac:dyDescent="0.55000000000000004">
      <c r="A13" s="173"/>
      <c r="B13" s="138" t="s">
        <v>8</v>
      </c>
      <c r="C13" s="138"/>
      <c r="D13" s="32">
        <f>COUNTIFS(เก็บข้อมูลHRD!E7:E8006,"ข้าราชการ",เก็บข้อมูลHRD!N7:N8006,"2")</f>
        <v>0</v>
      </c>
      <c r="E13" s="33" t="s">
        <v>10</v>
      </c>
      <c r="F13" s="32">
        <f t="array" ref="F13">COUNTIFS(เก็บข้อมูลHRD!E7:E2006,"พนักงานราชการ",เก็บข้อมูลHRD!N7:N2006,"2")</f>
        <v>0</v>
      </c>
      <c r="G13" s="39"/>
      <c r="H13" s="139" t="s">
        <v>26</v>
      </c>
      <c r="I13" s="139"/>
      <c r="J13" s="35">
        <f>COUNTIF(เก็บข้อมูลHRD!G7:G8006,"คิดค้น/ใช้นวัตกรรมใหม่ๆ")</f>
        <v>0</v>
      </c>
      <c r="K13" s="136" t="s">
        <v>30</v>
      </c>
      <c r="L13" s="136"/>
      <c r="M13" s="36">
        <f>COUNTIF(เก็บข้อมูลHRD!H7:H8006,"ดูงานนอกสถานที่")</f>
        <v>0</v>
      </c>
      <c r="N13" s="95"/>
    </row>
    <row r="14" spans="1:14" ht="24.95" customHeight="1" x14ac:dyDescent="0.55000000000000004">
      <c r="A14" s="173"/>
      <c r="B14" s="138" t="s">
        <v>9</v>
      </c>
      <c r="C14" s="138"/>
      <c r="D14" s="32">
        <f t="array" ref="D14">SUMPRODUCT(IF(เก็บข้อมูลHRD!E7:E8006="ข้าราชการ",IF(เก็บข้อมูลHRD!B7:B8006&lt;&gt;"",IF(เก็บข้อมูลHRD!N7:N8006=2,1/COUNTIFS(เก็บข้อมูลHRD!B7:B8006,เก็บข้อมูลHRD!B7:B8006,เก็บข้อมูลHRD!E7:E8006,"ข้าราชการ",เก็บข้อมูลHRD!B7:B8006,"&lt;&gt;",เก็บข้อมูลHRD!N7:N8006,"=2")))))</f>
        <v>0</v>
      </c>
      <c r="E14" s="33" t="s">
        <v>11</v>
      </c>
      <c r="F14" s="32">
        <f t="array" ref="F14">SUMPRODUCT(IF(เก็บข้อมูลHRD!E7:E8006="พนักงานราชการ",IF(เก็บข้อมูลHRD!B7:B8006&lt;&gt;"",IF(เก็บข้อมูลHRD!N7:N8006=2,1/COUNTIFS(เก็บข้อมูลHRD!B7:B8006,เก็บข้อมูลHRD!B7:B8006,เก็บข้อมูลHRD!E7:E8006,"พนักงานราชการ",เก็บข้อมูลHRD!B7:B8006,"&lt;&gt;",เก็บข้อมูลHRD!N7:N8006,"=2")))))</f>
        <v>0</v>
      </c>
      <c r="G14" s="40"/>
      <c r="H14" s="139" t="s">
        <v>27</v>
      </c>
      <c r="I14" s="139"/>
      <c r="J14" s="35">
        <f>COUNTIF(เก็บข้อมูลHRD!G7:G8006,"กฎหมาย/กฎระเบียบฯ")</f>
        <v>0</v>
      </c>
      <c r="K14" s="136" t="s">
        <v>31</v>
      </c>
      <c r="L14" s="136"/>
      <c r="M14" s="36">
        <f>COUNTIF(เก็บข้อมูลHRD!H7:H8006,"หมุนเวียนงาน")</f>
        <v>0</v>
      </c>
      <c r="N14" s="95"/>
    </row>
    <row r="15" spans="1:14" ht="24.95" customHeight="1" x14ac:dyDescent="0.55000000000000004">
      <c r="A15" s="174"/>
      <c r="B15" s="138" t="s">
        <v>13</v>
      </c>
      <c r="C15" s="138"/>
      <c r="D15" s="38" t="e">
        <f>D14/D4*100</f>
        <v>#DIV/0!</v>
      </c>
      <c r="E15" s="33" t="s">
        <v>14</v>
      </c>
      <c r="F15" s="38" t="e">
        <f>F14/F4*100</f>
        <v>#DIV/0!</v>
      </c>
      <c r="G15" s="34"/>
      <c r="H15" s="139" t="s">
        <v>23</v>
      </c>
      <c r="I15" s="139"/>
      <c r="J15" s="35">
        <f>COUNTIF(เก็บข้อมูลHRD!G7:G8006,"การใช้เทคโนโลยี")</f>
        <v>0</v>
      </c>
      <c r="K15" s="136" t="s">
        <v>32</v>
      </c>
      <c r="L15" s="136"/>
      <c r="M15" s="36">
        <f>COUNTIF(เก็บข้อมูลHRD!H7:H8006,"เรียนรู้ด้วยตนเอง")</f>
        <v>0</v>
      </c>
      <c r="N15" s="95"/>
    </row>
    <row r="16" spans="1:14" ht="24.95" customHeight="1" x14ac:dyDescent="0.55000000000000004">
      <c r="A16" s="184" t="s">
        <v>12</v>
      </c>
      <c r="B16" s="158" t="s">
        <v>38</v>
      </c>
      <c r="C16" s="158"/>
      <c r="D16" s="158"/>
      <c r="E16" s="158"/>
      <c r="F16" s="159"/>
      <c r="G16" s="34"/>
      <c r="H16" s="139" t="s">
        <v>24</v>
      </c>
      <c r="I16" s="139"/>
      <c r="J16" s="35">
        <f>COUNTIF(เก็บข้อมูลHRD!G7:G8006,"ทักษะการคิด")</f>
        <v>0</v>
      </c>
      <c r="K16" s="136" t="s">
        <v>33</v>
      </c>
      <c r="L16" s="136"/>
      <c r="M16" s="36">
        <f>COUNTIF(เก็บข้อมูลHRD!H7:H8006,"อื่นๆ")</f>
        <v>0</v>
      </c>
      <c r="N16" s="95"/>
    </row>
    <row r="17" spans="1:15" ht="23.25" customHeight="1" x14ac:dyDescent="0.2">
      <c r="A17" s="184"/>
      <c r="B17" s="158" t="s">
        <v>53</v>
      </c>
      <c r="C17" s="158"/>
      <c r="D17" s="159"/>
      <c r="E17" s="185" t="s">
        <v>69</v>
      </c>
      <c r="F17" s="185"/>
      <c r="G17" s="39"/>
      <c r="H17" s="137" t="s">
        <v>54</v>
      </c>
      <c r="I17" s="137"/>
      <c r="J17" s="103">
        <f>SUM(J7:J16)</f>
        <v>1</v>
      </c>
      <c r="K17" s="137" t="s">
        <v>54</v>
      </c>
      <c r="L17" s="137"/>
      <c r="M17" s="104">
        <f>SUM(M7:M16)</f>
        <v>1</v>
      </c>
      <c r="N17" s="95"/>
    </row>
    <row r="18" spans="1:15" ht="24.95" customHeight="1" x14ac:dyDescent="0.5">
      <c r="A18" s="184"/>
      <c r="B18" s="140" t="s">
        <v>8</v>
      </c>
      <c r="C18" s="138"/>
      <c r="D18" s="32">
        <f>COUNTIF(เก็บข้อมูลHRD!E7:E8006,"ข้าราชการ")</f>
        <v>1</v>
      </c>
      <c r="E18" s="33" t="s">
        <v>10</v>
      </c>
      <c r="F18" s="32">
        <f>COUNTIF(เก็บข้อมูลHRD!E7:E8006,"พนักงานราชการ")</f>
        <v>0</v>
      </c>
      <c r="G18" s="40"/>
      <c r="H18" s="181" t="s">
        <v>70</v>
      </c>
      <c r="I18" s="182"/>
      <c r="J18" s="182"/>
      <c r="K18" s="182"/>
      <c r="L18" s="182"/>
      <c r="M18" s="182"/>
      <c r="N18" s="40"/>
    </row>
    <row r="19" spans="1:15" ht="28.5" customHeight="1" x14ac:dyDescent="0.2">
      <c r="A19" s="184"/>
      <c r="B19" s="140" t="s">
        <v>9</v>
      </c>
      <c r="C19" s="138"/>
      <c r="D19" s="32">
        <f t="array" ref="D19">SUMPRODUCT(IF(เก็บข้อมูลHRD!E7:E8006="ข้าราชการ",IF(เก็บข้อมูลHRD!B7:B8006&lt;&gt;"",1/COUNTIFS(เก็บข้อมูลHRD!B7:B8006,เก็บข้อมูลHRD!B7:B8006,เก็บข้อมูลHRD!E7:E8006,"ข้าราชการ",เก็บข้อมูลHRD!B7:B8006,"&lt;&gt;"))))</f>
        <v>1</v>
      </c>
      <c r="E19" s="33" t="s">
        <v>11</v>
      </c>
      <c r="F19" s="32">
        <f t="array" ref="F19">SUMPRODUCT(IF(เก็บข้อมูลHRD!E7:E8006="พนักงานราชการ",IF(เก็บข้อมูลHRD!B7:B8006&lt;&gt;"",1/COUNTIFS(เก็บข้อมูลHRD!B7:B8006,เก็บข้อมูลHRD!B7:B8006,เก็บข้อมูลHRD!E7:E8006,"พนักงานราชการ",เก็บข้อมูลHRD!B7:B8006,"&lt;&gt;"))))</f>
        <v>0</v>
      </c>
      <c r="G19" s="39"/>
      <c r="H19" s="183"/>
      <c r="I19" s="183"/>
      <c r="J19" s="183"/>
      <c r="K19" s="183"/>
      <c r="L19" s="183"/>
      <c r="M19" s="183"/>
      <c r="N19" s="94"/>
    </row>
    <row r="20" spans="1:15" ht="24.95" customHeight="1" x14ac:dyDescent="0.5">
      <c r="A20" s="184"/>
      <c r="B20" s="140" t="s">
        <v>13</v>
      </c>
      <c r="C20" s="138"/>
      <c r="D20" s="38" t="e">
        <f>D19/D4*100</f>
        <v>#DIV/0!</v>
      </c>
      <c r="E20" s="33" t="s">
        <v>14</v>
      </c>
      <c r="F20" s="38" t="e">
        <f>F19/F4*100</f>
        <v>#DIV/0!</v>
      </c>
      <c r="G20" s="40"/>
      <c r="H20" s="183"/>
      <c r="I20" s="183"/>
      <c r="J20" s="183"/>
      <c r="K20" s="183"/>
      <c r="L20" s="183"/>
      <c r="M20" s="183"/>
      <c r="N20" s="45"/>
    </row>
    <row r="21" spans="1:15" ht="25.5" customHeight="1" x14ac:dyDescent="0.2">
      <c r="A21" s="184"/>
      <c r="B21" s="155" t="s">
        <v>41</v>
      </c>
      <c r="C21" s="155"/>
      <c r="D21" s="155"/>
      <c r="E21" s="155"/>
      <c r="F21" s="156"/>
      <c r="G21" s="123"/>
      <c r="H21" s="183"/>
      <c r="I21" s="183"/>
      <c r="J21" s="183"/>
      <c r="K21" s="183"/>
      <c r="L21" s="183"/>
      <c r="M21" s="183"/>
      <c r="N21" s="45"/>
      <c r="O21" s="20" t="s">
        <v>59</v>
      </c>
    </row>
    <row r="22" spans="1:15" ht="24" customHeight="1" x14ac:dyDescent="0.2">
      <c r="A22" s="184"/>
      <c r="B22" s="186" t="s">
        <v>40</v>
      </c>
      <c r="C22" s="187"/>
      <c r="D22" s="41">
        <f t="array" ref="D22">SUMPRODUCT(IF(เก็บข้อมูลHRD!M7:M8006="มี",IF(เก็บข้อมูลHRD!B7:B8006&lt;&gt;"",1/COUNTIFS(เก็บข้อมูลHRD!B7:B8006,เก็บข้อมูลHRD!B7:B8006,เก็บข้อมูลHRD!M7:M8006,"มี",เก็บข้อมูลHRD!B7:B8006,"&lt;&gt;"))))</f>
        <v>0</v>
      </c>
      <c r="E22" s="33" t="s">
        <v>39</v>
      </c>
      <c r="F22" s="38">
        <f>(D22/SUMPRODUCT((เก็บข้อมูลHRD!B7:B8006&lt;&gt;"")/COUNTIF(เก็บข้อมูลHRD!B7:B8006,เก็บข้อมูลHRD!B7:B8006&amp;"")))*100</f>
        <v>0</v>
      </c>
      <c r="G22" s="109"/>
      <c r="H22" s="183"/>
      <c r="I22" s="183"/>
      <c r="J22" s="183"/>
      <c r="K22" s="183"/>
      <c r="L22" s="183"/>
      <c r="M22" s="183"/>
      <c r="N22" s="45"/>
    </row>
    <row r="23" spans="1:15" ht="24" x14ac:dyDescent="0.2">
      <c r="A23" s="184"/>
      <c r="B23" s="155" t="s">
        <v>43</v>
      </c>
      <c r="C23" s="155"/>
      <c r="D23" s="155"/>
      <c r="E23" s="155"/>
      <c r="F23" s="156"/>
      <c r="G23" s="109"/>
      <c r="H23" s="183"/>
      <c r="I23" s="183"/>
      <c r="J23" s="183"/>
      <c r="K23" s="183"/>
      <c r="L23" s="183"/>
      <c r="M23" s="183"/>
      <c r="N23" s="109"/>
    </row>
    <row r="24" spans="1:15" ht="21.75" customHeight="1" x14ac:dyDescent="0.2">
      <c r="A24" s="184"/>
      <c r="B24" s="186" t="s">
        <v>44</v>
      </c>
      <c r="C24" s="187"/>
      <c r="D24" s="42">
        <f>SUM(เก็บข้อมูลHRD!L7:L8006)</f>
        <v>800</v>
      </c>
      <c r="E24" s="43" t="s">
        <v>60</v>
      </c>
      <c r="F24" s="44">
        <f>AVERAGEIF(เก็บข้อมูลHRD!L7:L8006,"&lt;&gt;0")</f>
        <v>800</v>
      </c>
      <c r="G24" s="109"/>
      <c r="H24" s="180" t="s">
        <v>62</v>
      </c>
      <c r="I24" s="180"/>
      <c r="J24" s="180"/>
      <c r="K24" s="180"/>
      <c r="L24" s="180"/>
      <c r="M24" s="109"/>
      <c r="N24" s="109"/>
    </row>
    <row r="25" spans="1:15" x14ac:dyDescent="0.2">
      <c r="B25" s="133"/>
      <c r="C25" s="133"/>
      <c r="D25" s="133"/>
      <c r="E25" s="133"/>
    </row>
  </sheetData>
  <sheetProtection algorithmName="SHA-512" hashValue="JgnIWNjKmtZpcUJTxNv0HfShKby5+GQWsqhpwwxG5SeDiitJ6LqKMabzsNxaCn2U4rSYu6zABNIp74IaLiQhTQ==" saltValue="GLl+LDwnEyNlDPlpSmp+yQ==" spinCount="100000" sheet="1" object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91521CC7-C52F-4536-A4C0-46BCC298BE7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8DFB90F5-4E67-4D3C-9C77-F75C75C0E82C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CFB0AF4B-A9A4-42D5-B00E-5C7AFF4F976E}">
      <formula1>1</formula1>
      <formula2>10000</formula2>
    </dataValidation>
    <dataValidation allowBlank="1" showInputMessage="1" showErrorMessage="1" error="กรุณากรอกตัวเลขจำนวนเต็ม" sqref="M4:N4" xr:uid="{35458190-5E36-45F6-A561-D6B56744F458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workbookViewId="0">
      <selection activeCell="I7" sqref="I7"/>
    </sheetView>
  </sheetViews>
  <sheetFormatPr defaultRowHeight="21.75" x14ac:dyDescent="0.5"/>
  <cols>
    <col min="1" max="1" width="10.375" style="116" customWidth="1"/>
    <col min="2" max="2" width="42" style="115" customWidth="1"/>
    <col min="3" max="3" width="37.625" style="117" customWidth="1"/>
    <col min="4" max="4" width="44.75" style="116" customWidth="1"/>
    <col min="5" max="16384" width="9" style="115"/>
  </cols>
  <sheetData>
    <row r="1" spans="1:4" s="96" customFormat="1" ht="36" x14ac:dyDescent="0.65">
      <c r="A1" s="189" t="s">
        <v>65</v>
      </c>
      <c r="B1" s="189"/>
      <c r="C1" s="189"/>
      <c r="D1" s="189"/>
    </row>
    <row r="2" spans="1:4" s="96" customFormat="1" ht="92.25" customHeight="1" x14ac:dyDescent="0.6">
      <c r="A2" s="188" t="s">
        <v>75</v>
      </c>
      <c r="B2" s="188"/>
      <c r="C2" s="188"/>
      <c r="D2" s="188"/>
    </row>
    <row r="3" spans="1:4" s="96" customFormat="1" ht="219.75" customHeight="1" x14ac:dyDescent="0.6">
      <c r="A3" s="188" t="s">
        <v>86</v>
      </c>
      <c r="B3" s="188"/>
      <c r="C3" s="188"/>
      <c r="D3" s="188"/>
    </row>
    <row r="4" spans="1:4" s="100" customFormat="1" ht="52.5" x14ac:dyDescent="0.2">
      <c r="A4" s="97" t="s">
        <v>58</v>
      </c>
      <c r="B4" s="98" t="s">
        <v>63</v>
      </c>
      <c r="C4" s="99" t="s">
        <v>1</v>
      </c>
      <c r="D4" s="101" t="s">
        <v>66</v>
      </c>
    </row>
    <row r="5" spans="1:4" x14ac:dyDescent="0.5">
      <c r="A5" s="111">
        <v>1</v>
      </c>
      <c r="B5" s="112" t="s">
        <v>67</v>
      </c>
      <c r="C5" s="113" t="s">
        <v>68</v>
      </c>
      <c r="D5" s="114" t="str">
        <f>IF(COUNTIF(เก็บข้อมูลHRD!$B$7:$B$2006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x14ac:dyDescent="0.5">
      <c r="A6" s="111">
        <v>2</v>
      </c>
      <c r="B6" s="112" t="s">
        <v>85</v>
      </c>
      <c r="C6" s="113" t="s">
        <v>68</v>
      </c>
      <c r="D6" s="114" t="str">
        <f>IF(COUNTIF(เก็บข้อมูลHRD!$B$7:$B$2006,B6),"ได้รับการพัฒนาแล้ว",IF(B6="","ป้อนรายชื่อบุคลากรเพิ่ม(ถ้ามี)","ยังไม่ได้รับการพัฒนา"))</f>
        <v>ยังไม่ได้รับการพัฒนา</v>
      </c>
    </row>
    <row r="7" spans="1:4" x14ac:dyDescent="0.5">
      <c r="A7" s="111">
        <v>3</v>
      </c>
      <c r="B7" s="112"/>
      <c r="C7" s="113"/>
      <c r="D7" s="114" t="str">
        <f>IF(COUNTIF(เก็บข้อมูลHRD!$B$7:$B$2006,B7),"ได้รับการพัฒนาแล้ว",IF(B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" spans="1:4" x14ac:dyDescent="0.5">
      <c r="A8" s="111">
        <v>4</v>
      </c>
      <c r="B8" s="112"/>
      <c r="C8" s="113"/>
      <c r="D8" s="114" t="str">
        <f>IF(COUNTIF(เก็บข้อมูลHRD!$B$7:$B$2006,B8),"ได้รับการพัฒนาแล้ว",IF(B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" spans="1:4" x14ac:dyDescent="0.5">
      <c r="A9" s="111">
        <v>5</v>
      </c>
      <c r="B9" s="112"/>
      <c r="C9" s="113"/>
      <c r="D9" s="114" t="str">
        <f>IF(COUNTIF(เก็บข้อมูลHRD!$B$7:$B$2006,B9),"ได้รับการพัฒนาแล้ว",IF(B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" spans="1:4" x14ac:dyDescent="0.5">
      <c r="A10" s="111">
        <v>6</v>
      </c>
      <c r="B10" s="112"/>
      <c r="C10" s="113"/>
      <c r="D10" s="114" t="str">
        <f>IF(COUNTIF(เก็บข้อมูลHRD!$B$7:$B$2006,B10),"ได้รับการพัฒนาแล้ว",IF(B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" spans="1:4" x14ac:dyDescent="0.5">
      <c r="A11" s="111">
        <v>7</v>
      </c>
      <c r="B11" s="112"/>
      <c r="C11" s="113"/>
      <c r="D11" s="114" t="str">
        <f>IF(COUNTIF(เก็บข้อมูลHRD!$B$7:$B$2006,B11),"ได้รับการพัฒนาแล้ว",IF(B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" spans="1:4" x14ac:dyDescent="0.5">
      <c r="A12" s="111">
        <v>8</v>
      </c>
      <c r="B12" s="112"/>
      <c r="C12" s="113"/>
      <c r="D12" s="114" t="str">
        <f>IF(COUNTIF(เก็บข้อมูลHRD!$B$7:$B$2006,B12),"ได้รับการพัฒนาแล้ว",IF(B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" spans="1:4" x14ac:dyDescent="0.5">
      <c r="A13" s="111">
        <v>9</v>
      </c>
      <c r="B13" s="112"/>
      <c r="C13" s="113"/>
      <c r="D13" s="114" t="str">
        <f>IF(COUNTIF(เก็บข้อมูลHRD!$B$7:$B$2006,B13),"ได้รับการพัฒนาแล้ว",IF(B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" spans="1:4" x14ac:dyDescent="0.5">
      <c r="A14" s="111">
        <v>10</v>
      </c>
      <c r="B14" s="112"/>
      <c r="C14" s="113"/>
      <c r="D14" s="114" t="str">
        <f>IF(COUNTIF(เก็บข้อมูลHRD!$B$7:$B$2006,B14),"ได้รับการพัฒนาแล้ว",IF(B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" spans="1:4" x14ac:dyDescent="0.5">
      <c r="A15" s="111">
        <v>11</v>
      </c>
      <c r="B15" s="112"/>
      <c r="C15" s="113"/>
      <c r="D15" s="114" t="str">
        <f>IF(COUNTIF(เก็บข้อมูลHRD!$B$7:$B$2006,B15),"ได้รับการพัฒนาแล้ว",IF(B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6" spans="1:4" x14ac:dyDescent="0.5">
      <c r="A16" s="111">
        <v>12</v>
      </c>
      <c r="B16" s="112"/>
      <c r="C16" s="113"/>
      <c r="D16" s="114" t="str">
        <f>IF(COUNTIF(เก็บข้อมูลHRD!$B$7:$B$2006,B16),"ได้รับการพัฒนาแล้ว",IF(B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7" spans="1:4" x14ac:dyDescent="0.5">
      <c r="A17" s="111">
        <v>13</v>
      </c>
      <c r="B17" s="112"/>
      <c r="C17" s="113"/>
      <c r="D17" s="114" t="str">
        <f>IF(COUNTIF(เก็บข้อมูลHRD!$B$7:$B$2006,B17),"ได้รับการพัฒนาแล้ว",IF(B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8" spans="1:4" x14ac:dyDescent="0.5">
      <c r="A18" s="111">
        <v>14</v>
      </c>
      <c r="B18" s="112"/>
      <c r="C18" s="113"/>
      <c r="D18" s="114" t="str">
        <f>IF(COUNTIF(เก็บข้อมูลHRD!$B$7:$B$2006,B18),"ได้รับการพัฒนาแล้ว",IF(B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9" spans="1:4" x14ac:dyDescent="0.5">
      <c r="A19" s="111">
        <v>15</v>
      </c>
      <c r="B19" s="112"/>
      <c r="C19" s="113"/>
      <c r="D19" s="114" t="str">
        <f>IF(COUNTIF(เก็บข้อมูลHRD!$B$7:$B$2006,B19),"ได้รับการพัฒนาแล้ว",IF(B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0" spans="1:4" x14ac:dyDescent="0.5">
      <c r="A20" s="111">
        <v>16</v>
      </c>
      <c r="B20" s="112"/>
      <c r="C20" s="113"/>
      <c r="D20" s="114" t="str">
        <f>IF(COUNTIF(เก็บข้อมูลHRD!$B$7:$B$2006,B20),"ได้รับการพัฒนาแล้ว",IF(B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1" spans="1:4" x14ac:dyDescent="0.5">
      <c r="A21" s="111">
        <v>17</v>
      </c>
      <c r="B21" s="112"/>
      <c r="C21" s="113"/>
      <c r="D21" s="114" t="str">
        <f>IF(COUNTIF(เก็บข้อมูลHRD!$B$7:$B$2006,B21),"ได้รับการพัฒนาแล้ว",IF(B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2" spans="1:4" x14ac:dyDescent="0.5">
      <c r="A22" s="111">
        <v>18</v>
      </c>
      <c r="B22" s="112"/>
      <c r="C22" s="113"/>
      <c r="D22" s="114" t="str">
        <f>IF(COUNTIF(เก็บข้อมูลHRD!$B$7:$B$2006,B22),"ได้รับการพัฒนาแล้ว",IF(B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3" spans="1:4" x14ac:dyDescent="0.5">
      <c r="A23" s="111">
        <v>19</v>
      </c>
      <c r="B23" s="112"/>
      <c r="C23" s="113"/>
      <c r="D23" s="114" t="str">
        <f>IF(COUNTIF(เก็บข้อมูลHRD!$B$7:$B$2006,B23),"ได้รับการพัฒนาแล้ว",IF(B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4" spans="1:4" x14ac:dyDescent="0.5">
      <c r="A24" s="111">
        <v>20</v>
      </c>
      <c r="B24" s="112"/>
      <c r="C24" s="113"/>
      <c r="D24" s="114" t="str">
        <f>IF(COUNTIF(เก็บข้อมูลHRD!$B$7:$B$2006,B24),"ได้รับการพัฒนาแล้ว",IF(B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5" spans="1:4" x14ac:dyDescent="0.5">
      <c r="A25" s="111">
        <v>21</v>
      </c>
      <c r="B25" s="112"/>
      <c r="C25" s="113"/>
      <c r="D25" s="114" t="str">
        <f>IF(COUNTIF(เก็บข้อมูลHRD!$B$7:$B$2006,B25),"ได้รับการพัฒนาแล้ว",IF(B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6" spans="1:4" x14ac:dyDescent="0.5">
      <c r="A26" s="111">
        <v>22</v>
      </c>
      <c r="B26" s="112"/>
      <c r="C26" s="113"/>
      <c r="D26" s="114" t="str">
        <f>IF(COUNTIF(เก็บข้อมูลHRD!$B$7:$B$2006,B26),"ได้รับการพัฒนาแล้ว",IF(B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7" spans="1:4" x14ac:dyDescent="0.5">
      <c r="A27" s="111">
        <v>23</v>
      </c>
      <c r="B27" s="112"/>
      <c r="C27" s="113"/>
      <c r="D27" s="114" t="str">
        <f>IF(COUNTIF(เก็บข้อมูลHRD!$B$7:$B$2006,B27),"ได้รับการพัฒนาแล้ว",IF(B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8" spans="1:4" x14ac:dyDescent="0.5">
      <c r="A28" s="111">
        <v>24</v>
      </c>
      <c r="B28" s="112"/>
      <c r="C28" s="113"/>
      <c r="D28" s="114" t="str">
        <f>IF(COUNTIF(เก็บข้อมูลHRD!$B$7:$B$2006,B28),"ได้รับการพัฒนาแล้ว",IF(B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29" spans="1:4" x14ac:dyDescent="0.5">
      <c r="A29" s="111">
        <v>25</v>
      </c>
      <c r="B29" s="112"/>
      <c r="C29" s="113"/>
      <c r="D29" s="114" t="str">
        <f>IF(COUNTIF(เก็บข้อมูลHRD!$B$7:$B$2006,B29),"ได้รับการพัฒนาแล้ว",IF(B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0" spans="1:4" x14ac:dyDescent="0.5">
      <c r="A30" s="111">
        <v>26</v>
      </c>
      <c r="B30" s="112"/>
      <c r="C30" s="113"/>
      <c r="D30" s="114" t="str">
        <f>IF(COUNTIF(เก็บข้อมูลHRD!$B$7:$B$2006,B30),"ได้รับการพัฒนาแล้ว",IF(B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1" spans="1:4" x14ac:dyDescent="0.5">
      <c r="A31" s="111">
        <v>27</v>
      </c>
      <c r="B31" s="112"/>
      <c r="C31" s="113"/>
      <c r="D31" s="114" t="str">
        <f>IF(COUNTIF(เก็บข้อมูลHRD!$B$7:$B$2006,B31),"ได้รับการพัฒนาแล้ว",IF(B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2" spans="1:4" x14ac:dyDescent="0.5">
      <c r="A32" s="111">
        <v>28</v>
      </c>
      <c r="B32" s="112"/>
      <c r="C32" s="113"/>
      <c r="D32" s="114" t="str">
        <f>IF(COUNTIF(เก็บข้อมูลHRD!$B$7:$B$2006,B32),"ได้รับการพัฒนาแล้ว",IF(B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3" spans="1:4" x14ac:dyDescent="0.5">
      <c r="A33" s="111">
        <v>29</v>
      </c>
      <c r="B33" s="112"/>
      <c r="C33" s="113"/>
      <c r="D33" s="114" t="str">
        <f>IF(COUNTIF(เก็บข้อมูลHRD!$B$7:$B$2006,B33),"ได้รับการพัฒนาแล้ว",IF(B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4" spans="1:4" x14ac:dyDescent="0.5">
      <c r="A34" s="111">
        <v>30</v>
      </c>
      <c r="B34" s="112"/>
      <c r="C34" s="113"/>
      <c r="D34" s="114" t="str">
        <f>IF(COUNTIF(เก็บข้อมูลHRD!$B$7:$B$2006,B34),"ได้รับการพัฒนาแล้ว",IF(B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5" spans="1:4" x14ac:dyDescent="0.5">
      <c r="A35" s="111">
        <v>31</v>
      </c>
      <c r="B35" s="112"/>
      <c r="C35" s="113"/>
      <c r="D35" s="114" t="str">
        <f>IF(COUNTIF(เก็บข้อมูลHRD!$B$7:$B$2006,B35),"ได้รับการพัฒนาแล้ว",IF(B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6" spans="1:4" x14ac:dyDescent="0.5">
      <c r="A36" s="111">
        <v>32</v>
      </c>
      <c r="B36" s="112"/>
      <c r="C36" s="113"/>
      <c r="D36" s="114" t="str">
        <f>IF(COUNTIF(เก็บข้อมูลHRD!$B$7:$B$2006,B36),"ได้รับการพัฒนาแล้ว",IF(B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7" spans="1:4" x14ac:dyDescent="0.5">
      <c r="A37" s="111">
        <v>33</v>
      </c>
      <c r="B37" s="112"/>
      <c r="C37" s="113"/>
      <c r="D37" s="114" t="str">
        <f>IF(COUNTIF(เก็บข้อมูลHRD!$B$7:$B$2006,B37),"ได้รับการพัฒนาแล้ว",IF(B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8" spans="1:4" x14ac:dyDescent="0.5">
      <c r="A38" s="111">
        <v>34</v>
      </c>
      <c r="B38" s="112"/>
      <c r="C38" s="113"/>
      <c r="D38" s="114" t="str">
        <f>IF(COUNTIF(เก็บข้อมูลHRD!$B$7:$B$2006,B38),"ได้รับการพัฒนาแล้ว",IF(B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39" spans="1:4" x14ac:dyDescent="0.5">
      <c r="A39" s="111">
        <v>35</v>
      </c>
      <c r="B39" s="112"/>
      <c r="C39" s="113"/>
      <c r="D39" s="114" t="str">
        <f>IF(COUNTIF(เก็บข้อมูลHRD!$B$7:$B$2006,B39),"ได้รับการพัฒนาแล้ว",IF(B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0" spans="1:4" x14ac:dyDescent="0.5">
      <c r="A40" s="111">
        <v>36</v>
      </c>
      <c r="B40" s="112"/>
      <c r="C40" s="113"/>
      <c r="D40" s="114" t="str">
        <f>IF(COUNTIF(เก็บข้อมูลHRD!$B$7:$B$2006,B40),"ได้รับการพัฒนาแล้ว",IF(B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1" spans="1:4" x14ac:dyDescent="0.5">
      <c r="A41" s="111">
        <v>37</v>
      </c>
      <c r="B41" s="112"/>
      <c r="C41" s="113"/>
      <c r="D41" s="114" t="str">
        <f>IF(COUNTIF(เก็บข้อมูลHRD!$B$7:$B$2006,B41),"ได้รับการพัฒนาแล้ว",IF(B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2" spans="1:4" x14ac:dyDescent="0.5">
      <c r="A42" s="111">
        <v>38</v>
      </c>
      <c r="B42" s="112"/>
      <c r="C42" s="113"/>
      <c r="D42" s="114" t="str">
        <f>IF(COUNTIF(เก็บข้อมูลHRD!$B$7:$B$2006,B42),"ได้รับการพัฒนาแล้ว",IF(B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3" spans="1:4" x14ac:dyDescent="0.5">
      <c r="A43" s="111">
        <v>39</v>
      </c>
      <c r="B43" s="112"/>
      <c r="C43" s="113"/>
      <c r="D43" s="114" t="str">
        <f>IF(COUNTIF(เก็บข้อมูลHRD!$B$7:$B$2006,B43),"ได้รับการพัฒนาแล้ว",IF(B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4" spans="1:4" x14ac:dyDescent="0.5">
      <c r="A44" s="111">
        <v>40</v>
      </c>
      <c r="B44" s="112"/>
      <c r="C44" s="113"/>
      <c r="D44" s="114" t="str">
        <f>IF(COUNTIF(เก็บข้อมูลHRD!$B$7:$B$2006,B44),"ได้รับการพัฒนาแล้ว",IF(B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5" spans="1:4" x14ac:dyDescent="0.5">
      <c r="A45" s="111">
        <v>41</v>
      </c>
      <c r="B45" s="112"/>
      <c r="C45" s="113"/>
      <c r="D45" s="114" t="str">
        <f>IF(COUNTIF(เก็บข้อมูลHRD!$B$7:$B$2006,B45),"ได้รับการพัฒนาแล้ว",IF(B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6" spans="1:4" x14ac:dyDescent="0.5">
      <c r="A46" s="111">
        <v>42</v>
      </c>
      <c r="B46" s="112"/>
      <c r="C46" s="113"/>
      <c r="D46" s="114" t="str">
        <f>IF(COUNTIF(เก็บข้อมูลHRD!$B$7:$B$2006,B46),"ได้รับการพัฒนาแล้ว",IF(B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7" spans="1:4" x14ac:dyDescent="0.5">
      <c r="A47" s="111">
        <v>43</v>
      </c>
      <c r="B47" s="112"/>
      <c r="C47" s="113"/>
      <c r="D47" s="114" t="str">
        <f>IF(COUNTIF(เก็บข้อมูลHRD!$B$7:$B$2006,B47),"ได้รับการพัฒนาแล้ว",IF(B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8" spans="1:4" x14ac:dyDescent="0.5">
      <c r="A48" s="111">
        <v>44</v>
      </c>
      <c r="B48" s="112"/>
      <c r="C48" s="113"/>
      <c r="D48" s="114" t="str">
        <f>IF(COUNTIF(เก็บข้อมูลHRD!$B$7:$B$2006,B48),"ได้รับการพัฒนาแล้ว",IF(B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49" spans="1:4" x14ac:dyDescent="0.5">
      <c r="A49" s="111">
        <v>45</v>
      </c>
      <c r="B49" s="112"/>
      <c r="C49" s="113"/>
      <c r="D49" s="114" t="str">
        <f>IF(COUNTIF(เก็บข้อมูลHRD!$B$7:$B$2006,B49),"ได้รับการพัฒนาแล้ว",IF(B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0" spans="1:4" x14ac:dyDescent="0.5">
      <c r="A50" s="111">
        <v>46</v>
      </c>
      <c r="B50" s="112"/>
      <c r="C50" s="113"/>
      <c r="D50" s="114" t="str">
        <f>IF(COUNTIF(เก็บข้อมูลHRD!$B$7:$B$2006,B50),"ได้รับการพัฒนาแล้ว",IF(B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1" spans="1:4" x14ac:dyDescent="0.5">
      <c r="A51" s="111">
        <v>47</v>
      </c>
      <c r="B51" s="112"/>
      <c r="C51" s="113"/>
      <c r="D51" s="114" t="str">
        <f>IF(COUNTIF(เก็บข้อมูลHRD!$B$7:$B$2006,B51),"ได้รับการพัฒนาแล้ว",IF(B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2" spans="1:4" x14ac:dyDescent="0.5">
      <c r="A52" s="111">
        <v>48</v>
      </c>
      <c r="B52" s="112"/>
      <c r="C52" s="113"/>
      <c r="D52" s="114" t="str">
        <f>IF(COUNTIF(เก็บข้อมูลHRD!$B$7:$B$2006,B52),"ได้รับการพัฒนาแล้ว",IF(B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3" spans="1:4" x14ac:dyDescent="0.5">
      <c r="A53" s="111">
        <v>49</v>
      </c>
      <c r="B53" s="112"/>
      <c r="C53" s="113"/>
      <c r="D53" s="114" t="str">
        <f>IF(COUNTIF(เก็บข้อมูลHRD!$B$7:$B$2006,B53),"ได้รับการพัฒนาแล้ว",IF(B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4" spans="1:4" x14ac:dyDescent="0.5">
      <c r="A54" s="111">
        <v>50</v>
      </c>
      <c r="B54" s="112"/>
      <c r="C54" s="113"/>
      <c r="D54" s="114" t="str">
        <f>IF(COUNTIF(เก็บข้อมูลHRD!$B$7:$B$2006,B54),"ได้รับการพัฒนาแล้ว",IF(B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5" spans="1:4" x14ac:dyDescent="0.5">
      <c r="A55" s="111">
        <v>51</v>
      </c>
      <c r="B55" s="112"/>
      <c r="C55" s="113"/>
      <c r="D55" s="114" t="str">
        <f>IF(COUNTIF(เก็บข้อมูลHRD!$B$7:$B$2006,B55),"ได้รับการพัฒนาแล้ว",IF(B55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6" spans="1:4" x14ac:dyDescent="0.5">
      <c r="A56" s="111">
        <v>52</v>
      </c>
      <c r="B56" s="112"/>
      <c r="C56" s="113"/>
      <c r="D56" s="114" t="str">
        <f>IF(COUNTIF(เก็บข้อมูลHRD!$B$7:$B$2006,B56),"ได้รับการพัฒนาแล้ว",IF(B56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7" spans="1:4" x14ac:dyDescent="0.5">
      <c r="A57" s="111">
        <v>53</v>
      </c>
      <c r="B57" s="112"/>
      <c r="C57" s="113"/>
      <c r="D57" s="114" t="str">
        <f>IF(COUNTIF(เก็บข้อมูลHRD!$B$7:$B$2006,B57),"ได้รับการพัฒนาแล้ว",IF(B57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8" spans="1:4" x14ac:dyDescent="0.5">
      <c r="A58" s="111">
        <v>54</v>
      </c>
      <c r="B58" s="112"/>
      <c r="C58" s="113"/>
      <c r="D58" s="114" t="str">
        <f>IF(COUNTIF(เก็บข้อมูลHRD!$B$7:$B$2006,B58),"ได้รับการพัฒนาแล้ว",IF(B58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59" spans="1:4" x14ac:dyDescent="0.5">
      <c r="A59" s="111">
        <v>55</v>
      </c>
      <c r="B59" s="112"/>
      <c r="C59" s="113"/>
      <c r="D59" s="114" t="str">
        <f>IF(COUNTIF(เก็บข้อมูลHRD!$B$7:$B$2006,B59),"ได้รับการพัฒนาแล้ว",IF(B59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0" spans="1:4" x14ac:dyDescent="0.5">
      <c r="A60" s="111">
        <v>56</v>
      </c>
      <c r="B60" s="112"/>
      <c r="C60" s="113"/>
      <c r="D60" s="114" t="str">
        <f>IF(COUNTIF(เก็บข้อมูลHRD!$B$7:$B$2006,B60),"ได้รับการพัฒนาแล้ว",IF(B60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1" spans="1:4" x14ac:dyDescent="0.5">
      <c r="A61" s="111">
        <v>57</v>
      </c>
      <c r="B61" s="112"/>
      <c r="C61" s="113"/>
      <c r="D61" s="114" t="str">
        <f>IF(COUNTIF(เก็บข้อมูลHRD!$B$7:$B$2006,B61),"ได้รับการพัฒนาแล้ว",IF(B61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2" spans="1:4" x14ac:dyDescent="0.5">
      <c r="A62" s="111">
        <v>58</v>
      </c>
      <c r="B62" s="112"/>
      <c r="C62" s="113"/>
      <c r="D62" s="114" t="str">
        <f>IF(COUNTIF(เก็บข้อมูลHRD!$B$7:$B$2006,B62),"ได้รับการพัฒนาแล้ว",IF(B62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3" spans="1:4" x14ac:dyDescent="0.5">
      <c r="A63" s="111">
        <v>59</v>
      </c>
      <c r="B63" s="112"/>
      <c r="C63" s="113"/>
      <c r="D63" s="114" t="str">
        <f>IF(COUNTIF(เก็บข้อมูลHRD!$B$7:$B$2006,B63),"ได้รับการพัฒนาแล้ว",IF(B63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4" spans="1:4" x14ac:dyDescent="0.5">
      <c r="A64" s="111">
        <v>60</v>
      </c>
      <c r="B64" s="112"/>
      <c r="C64" s="113"/>
      <c r="D64" s="114" t="str">
        <f>IF(COUNTIF(เก็บข้อมูลHRD!$B$7:$B$2006,B64),"ได้รับการพัฒนาแล้ว",IF(B64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5" spans="1:4" x14ac:dyDescent="0.5">
      <c r="A65" s="111">
        <v>61</v>
      </c>
      <c r="B65" s="112"/>
      <c r="C65" s="113"/>
      <c r="D65" s="114" t="str">
        <f>IF(COUNTIF(เก็บข้อมูลHRD!$B$7:$B$2006,B65),"ได้รับการพัฒนาแล้ว",IF(B65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6" spans="1:4" x14ac:dyDescent="0.5">
      <c r="A66" s="111">
        <v>62</v>
      </c>
      <c r="B66" s="112"/>
      <c r="C66" s="113"/>
      <c r="D66" s="114" t="str">
        <f>IF(COUNTIF(เก็บข้อมูลHRD!$B$7:$B$2006,B66),"ได้รับการพัฒนาแล้ว",IF(B66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7" spans="1:4" x14ac:dyDescent="0.5">
      <c r="A67" s="111">
        <v>63</v>
      </c>
      <c r="B67" s="112"/>
      <c r="C67" s="113"/>
      <c r="D67" s="114" t="str">
        <f>IF(COUNTIF(เก็บข้อมูลHRD!$B$7:$B$2006,B67),"ได้รับการพัฒนาแล้ว",IF(B67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8" spans="1:4" x14ac:dyDescent="0.5">
      <c r="A68" s="111">
        <v>64</v>
      </c>
      <c r="B68" s="112"/>
      <c r="C68" s="113"/>
      <c r="D68" s="114" t="str">
        <f>IF(COUNTIF(เก็บข้อมูลHRD!$B$7:$B$2006,B68),"ได้รับการพัฒนาแล้ว",IF(B68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69" spans="1:4" x14ac:dyDescent="0.5">
      <c r="A69" s="111">
        <v>65</v>
      </c>
      <c r="B69" s="112"/>
      <c r="C69" s="113"/>
      <c r="D69" s="114" t="str">
        <f>IF(COUNTIF(เก็บข้อมูลHRD!$B$7:$B$2006,B69),"ได้รับการพัฒนาแล้ว",IF(B69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0" spans="1:4" x14ac:dyDescent="0.5">
      <c r="A70" s="111">
        <v>66</v>
      </c>
      <c r="B70" s="112"/>
      <c r="C70" s="113"/>
      <c r="D70" s="114" t="str">
        <f>IF(COUNTIF(เก็บข้อมูลHRD!$B$7:$B$2006,B70),"ได้รับการพัฒนาแล้ว",IF(B70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1" spans="1:4" x14ac:dyDescent="0.5">
      <c r="A71" s="111">
        <v>67</v>
      </c>
      <c r="B71" s="112"/>
      <c r="C71" s="113"/>
      <c r="D71" s="114" t="str">
        <f>IF(COUNTIF(เก็บข้อมูลHRD!$B$7:$B$2006,B71),"ได้รับการพัฒนาแล้ว",IF(B71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2" spans="1:4" x14ac:dyDescent="0.5">
      <c r="A72" s="111">
        <v>68</v>
      </c>
      <c r="B72" s="112"/>
      <c r="C72" s="113"/>
      <c r="D72" s="114" t="str">
        <f>IF(COUNTIF(เก็บข้อมูลHRD!$B$7:$B$2006,B72),"ได้รับการพัฒนาแล้ว",IF(B72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3" spans="1:4" x14ac:dyDescent="0.5">
      <c r="A73" s="111">
        <v>69</v>
      </c>
      <c r="B73" s="112"/>
      <c r="C73" s="113"/>
      <c r="D73" s="114" t="str">
        <f>IF(COUNTIF(เก็บข้อมูลHRD!$B$7:$B$2006,B73),"ได้รับการพัฒนาแล้ว",IF(B73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4" spans="1:4" x14ac:dyDescent="0.5">
      <c r="A74" s="111">
        <v>70</v>
      </c>
      <c r="B74" s="112"/>
      <c r="C74" s="113"/>
      <c r="D74" s="114" t="str">
        <f>IF(COUNTIF(เก็บข้อมูลHRD!$B$7:$B$2006,B74),"ได้รับการพัฒนาแล้ว",IF(B74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5" spans="1:4" x14ac:dyDescent="0.5">
      <c r="A75" s="111">
        <v>71</v>
      </c>
      <c r="B75" s="112"/>
      <c r="C75" s="113"/>
      <c r="D75" s="114" t="str">
        <f>IF(COUNTIF(เก็บข้อมูลHRD!$B$7:$B$2006,B75),"ได้รับการพัฒนาแล้ว",IF(B75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6" spans="1:4" x14ac:dyDescent="0.5">
      <c r="A76" s="111">
        <v>72</v>
      </c>
      <c r="B76" s="112"/>
      <c r="C76" s="113"/>
      <c r="D76" s="114" t="str">
        <f>IF(COUNTIF(เก็บข้อมูลHRD!$B$7:$B$2006,B76),"ได้รับการพัฒนาแล้ว",IF(B76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7" spans="1:4" x14ac:dyDescent="0.5">
      <c r="A77" s="111">
        <v>73</v>
      </c>
      <c r="B77" s="112"/>
      <c r="C77" s="113"/>
      <c r="D77" s="114" t="str">
        <f>IF(COUNTIF(เก็บข้อมูลHRD!$B$7:$B$2006,B77),"ได้รับการพัฒนาแล้ว",IF(B77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8" spans="1:4" x14ac:dyDescent="0.5">
      <c r="A78" s="111">
        <v>74</v>
      </c>
      <c r="B78" s="112"/>
      <c r="C78" s="113"/>
      <c r="D78" s="114" t="str">
        <f>IF(COUNTIF(เก็บข้อมูลHRD!$B$7:$B$2006,B78),"ได้รับการพัฒนาแล้ว",IF(B78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79" spans="1:4" x14ac:dyDescent="0.5">
      <c r="A79" s="111">
        <v>75</v>
      </c>
      <c r="B79" s="112"/>
      <c r="C79" s="113"/>
      <c r="D79" s="114" t="str">
        <f>IF(COUNTIF(เก็บข้อมูลHRD!$B$7:$B$2006,B79),"ได้รับการพัฒนาแล้ว",IF(B79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0" spans="1:4" x14ac:dyDescent="0.5">
      <c r="A80" s="111">
        <v>76</v>
      </c>
      <c r="B80" s="112"/>
      <c r="C80" s="113"/>
      <c r="D80" s="114" t="str">
        <f>IF(COUNTIF(เก็บข้อมูลHRD!$B$7:$B$2006,B80),"ได้รับการพัฒนาแล้ว",IF(B80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1" spans="1:4" x14ac:dyDescent="0.5">
      <c r="A81" s="111">
        <v>77</v>
      </c>
      <c r="B81" s="112"/>
      <c r="C81" s="113"/>
      <c r="D81" s="114" t="str">
        <f>IF(COUNTIF(เก็บข้อมูลHRD!$B$7:$B$2006,B81),"ได้รับการพัฒนาแล้ว",IF(B81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2" spans="1:4" x14ac:dyDescent="0.5">
      <c r="A82" s="111">
        <v>78</v>
      </c>
      <c r="B82" s="112"/>
      <c r="C82" s="113"/>
      <c r="D82" s="114" t="str">
        <f>IF(COUNTIF(เก็บข้อมูลHRD!$B$7:$B$2006,B82),"ได้รับการพัฒนาแล้ว",IF(B82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3" spans="1:4" x14ac:dyDescent="0.5">
      <c r="A83" s="111">
        <v>79</v>
      </c>
      <c r="B83" s="112"/>
      <c r="C83" s="113"/>
      <c r="D83" s="114" t="str">
        <f>IF(COUNTIF(เก็บข้อมูลHRD!$B$7:$B$2006,B83),"ได้รับการพัฒนาแล้ว",IF(B83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4" spans="1:4" x14ac:dyDescent="0.5">
      <c r="A84" s="111">
        <v>80</v>
      </c>
      <c r="B84" s="112"/>
      <c r="C84" s="113"/>
      <c r="D84" s="114" t="str">
        <f>IF(COUNTIF(เก็บข้อมูลHRD!$B$7:$B$2006,B84),"ได้รับการพัฒนาแล้ว",IF(B84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5" spans="1:4" x14ac:dyDescent="0.5">
      <c r="A85" s="111">
        <v>81</v>
      </c>
      <c r="B85" s="112"/>
      <c r="C85" s="113"/>
      <c r="D85" s="114" t="str">
        <f>IF(COUNTIF(เก็บข้อมูลHRD!$B$7:$B$2006,B85),"ได้รับการพัฒนาแล้ว",IF(B85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6" spans="1:4" x14ac:dyDescent="0.5">
      <c r="A86" s="111">
        <v>82</v>
      </c>
      <c r="B86" s="112"/>
      <c r="C86" s="113"/>
      <c r="D86" s="114" t="str">
        <f>IF(COUNTIF(เก็บข้อมูลHRD!$B$7:$B$2006,B86),"ได้รับการพัฒนาแล้ว",IF(B86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7" spans="1:4" x14ac:dyDescent="0.5">
      <c r="A87" s="111">
        <v>83</v>
      </c>
      <c r="B87" s="112"/>
      <c r="C87" s="113"/>
      <c r="D87" s="114" t="str">
        <f>IF(COUNTIF(เก็บข้อมูลHRD!$B$7:$B$2006,B87),"ได้รับการพัฒนาแล้ว",IF(B87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8" spans="1:4" x14ac:dyDescent="0.5">
      <c r="A88" s="111">
        <v>84</v>
      </c>
      <c r="B88" s="112"/>
      <c r="C88" s="113"/>
      <c r="D88" s="114" t="str">
        <f>IF(COUNTIF(เก็บข้อมูลHRD!$B$7:$B$2006,B88),"ได้รับการพัฒนาแล้ว",IF(B88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89" spans="1:4" x14ac:dyDescent="0.5">
      <c r="A89" s="111">
        <v>85</v>
      </c>
      <c r="B89" s="112"/>
      <c r="C89" s="113"/>
      <c r="D89" s="114" t="str">
        <f>IF(COUNTIF(เก็บข้อมูลHRD!$B$7:$B$2006,B89),"ได้รับการพัฒนาแล้ว",IF(B89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0" spans="1:4" x14ac:dyDescent="0.5">
      <c r="A90" s="111">
        <v>86</v>
      </c>
      <c r="B90" s="112"/>
      <c r="C90" s="113"/>
      <c r="D90" s="114" t="str">
        <f>IF(COUNTIF(เก็บข้อมูลHRD!$B$7:$B$2006,B90),"ได้รับการพัฒนาแล้ว",IF(B90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1" spans="1:4" x14ac:dyDescent="0.5">
      <c r="A91" s="111">
        <v>87</v>
      </c>
      <c r="B91" s="112"/>
      <c r="C91" s="113"/>
      <c r="D91" s="114" t="str">
        <f>IF(COUNTIF(เก็บข้อมูลHRD!$B$7:$B$2006,B91),"ได้รับการพัฒนาแล้ว",IF(B91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2" spans="1:4" x14ac:dyDescent="0.5">
      <c r="A92" s="111">
        <v>88</v>
      </c>
      <c r="B92" s="112"/>
      <c r="C92" s="113"/>
      <c r="D92" s="114" t="str">
        <f>IF(COUNTIF(เก็บข้อมูลHRD!$B$7:$B$2006,B92),"ได้รับการพัฒนาแล้ว",IF(B92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3" spans="1:4" x14ac:dyDescent="0.5">
      <c r="A93" s="111">
        <v>89</v>
      </c>
      <c r="B93" s="112"/>
      <c r="C93" s="113"/>
      <c r="D93" s="114" t="str">
        <f>IF(COUNTIF(เก็บข้อมูลHRD!$B$7:$B$2006,B93),"ได้รับการพัฒนาแล้ว",IF(B93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4" spans="1:4" x14ac:dyDescent="0.5">
      <c r="A94" s="111">
        <v>90</v>
      </c>
      <c r="B94" s="112"/>
      <c r="C94" s="113"/>
      <c r="D94" s="114" t="str">
        <f>IF(COUNTIF(เก็บข้อมูลHRD!$B$7:$B$2006,B94),"ได้รับการพัฒนาแล้ว",IF(B94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5" spans="1:4" x14ac:dyDescent="0.5">
      <c r="A95" s="111">
        <v>91</v>
      </c>
      <c r="B95" s="112"/>
      <c r="C95" s="113"/>
      <c r="D95" s="114" t="str">
        <f>IF(COUNTIF(เก็บข้อมูลHRD!$B$7:$B$2006,B95),"ได้รับการพัฒนาแล้ว",IF(B95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6" spans="1:4" x14ac:dyDescent="0.5">
      <c r="A96" s="111">
        <v>92</v>
      </c>
      <c r="B96" s="112"/>
      <c r="C96" s="113"/>
      <c r="D96" s="114" t="str">
        <f>IF(COUNTIF(เก็บข้อมูลHRD!$B$7:$B$2006,B96),"ได้รับการพัฒนาแล้ว",IF(B96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7" spans="1:4" x14ac:dyDescent="0.5">
      <c r="A97" s="111">
        <v>93</v>
      </c>
      <c r="B97" s="112"/>
      <c r="C97" s="113"/>
      <c r="D97" s="114" t="str">
        <f>IF(COUNTIF(เก็บข้อมูลHRD!$B$7:$B$2006,B97),"ได้รับการพัฒนาแล้ว",IF(B97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8" spans="1:4" x14ac:dyDescent="0.5">
      <c r="A98" s="111">
        <v>94</v>
      </c>
      <c r="B98" s="112"/>
      <c r="C98" s="113"/>
      <c r="D98" s="114" t="str">
        <f>IF(COUNTIF(เก็บข้อมูลHRD!$B$7:$B$2006,B98),"ได้รับการพัฒนาแล้ว",IF(B98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99" spans="1:4" x14ac:dyDescent="0.5">
      <c r="A99" s="111">
        <v>95</v>
      </c>
      <c r="B99" s="112"/>
      <c r="C99" s="113"/>
      <c r="D99" s="114" t="str">
        <f>IF(COUNTIF(เก็บข้อมูลHRD!$B$7:$B$2006,B99),"ได้รับการพัฒนาแล้ว",IF(B99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0" spans="1:4" x14ac:dyDescent="0.5">
      <c r="A100" s="111">
        <v>96</v>
      </c>
      <c r="B100" s="112"/>
      <c r="C100" s="113"/>
      <c r="D100" s="114" t="str">
        <f>IF(COUNTIF(เก็บข้อมูลHRD!$B$7:$B$2006,B100),"ได้รับการพัฒนาแล้ว",IF(B100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1" spans="1:4" x14ac:dyDescent="0.5">
      <c r="A101" s="111">
        <v>97</v>
      </c>
      <c r="B101" s="112"/>
      <c r="C101" s="113"/>
      <c r="D101" s="114" t="str">
        <f>IF(COUNTIF(เก็บข้อมูลHRD!$B$7:$B$2006,B101),"ได้รับการพัฒนาแล้ว",IF(B101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2" spans="1:4" x14ac:dyDescent="0.5">
      <c r="A102" s="111">
        <v>98</v>
      </c>
      <c r="B102" s="112"/>
      <c r="C102" s="113"/>
      <c r="D102" s="114" t="str">
        <f>IF(COUNTIF(เก็บข้อมูลHRD!$B$7:$B$2006,B102),"ได้รับการพัฒนาแล้ว",IF(B102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3" spans="1:4" x14ac:dyDescent="0.5">
      <c r="A103" s="111">
        <v>99</v>
      </c>
      <c r="B103" s="112"/>
      <c r="C103" s="113"/>
      <c r="D103" s="114" t="str">
        <f>IF(COUNTIF(เก็บข้อมูลHRD!$B$7:$B$2006,B103),"ได้รับการพัฒนาแล้ว",IF(B103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4" spans="1:4" x14ac:dyDescent="0.5">
      <c r="A104" s="111">
        <v>100</v>
      </c>
      <c r="B104" s="112"/>
      <c r="C104" s="113"/>
      <c r="D104" s="114" t="str">
        <f>IF(COUNTIF(เก็บข้อมูลHRD!$B$7:$B$2006,B104),"ได้รับการพัฒนาแล้ว",IF(B104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5" spans="1:4" x14ac:dyDescent="0.5">
      <c r="A105" s="111">
        <v>101</v>
      </c>
      <c r="B105" s="112"/>
      <c r="C105" s="113"/>
      <c r="D105" s="114" t="str">
        <f>IF(COUNTIF(เก็บข้อมูลHRD!$B$7:$B$2006,B105),"ได้รับการพัฒนาแล้ว",IF(B105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6" spans="1:4" x14ac:dyDescent="0.5">
      <c r="A106" s="111">
        <v>102</v>
      </c>
      <c r="B106" s="112"/>
      <c r="C106" s="113"/>
      <c r="D106" s="114" t="str">
        <f>IF(COUNTIF(เก็บข้อมูลHRD!$B$7:$B$2006,B106),"ได้รับการพัฒนาแล้ว",IF(B106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7" spans="1:4" x14ac:dyDescent="0.5">
      <c r="A107" s="111">
        <v>103</v>
      </c>
      <c r="B107" s="112"/>
      <c r="C107" s="113"/>
      <c r="D107" s="114" t="str">
        <f>IF(COUNTIF(เก็บข้อมูลHRD!$B$7:$B$2006,B107),"ได้รับการพัฒนาแล้ว",IF(B107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8" spans="1:4" x14ac:dyDescent="0.5">
      <c r="A108" s="111">
        <v>104</v>
      </c>
      <c r="B108" s="112"/>
      <c r="C108" s="113"/>
      <c r="D108" s="114" t="str">
        <f>IF(COUNTIF(เก็บข้อมูลHRD!$B$7:$B$2006,B108),"ได้รับการพัฒนาแล้ว",IF(B108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09" spans="1:4" x14ac:dyDescent="0.5">
      <c r="A109" s="111">
        <v>105</v>
      </c>
      <c r="B109" s="112"/>
      <c r="C109" s="113"/>
      <c r="D109" s="114" t="str">
        <f>IF(COUNTIF(เก็บข้อมูลHRD!$B$7:$B$2006,B109),"ได้รับการพัฒนาแล้ว",IF(B109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0" spans="1:4" x14ac:dyDescent="0.5">
      <c r="A110" s="111">
        <v>106</v>
      </c>
      <c r="B110" s="112"/>
      <c r="C110" s="113"/>
      <c r="D110" s="114" t="str">
        <f>IF(COUNTIF(เก็บข้อมูลHRD!$B$7:$B$2006,B110),"ได้รับการพัฒนาแล้ว",IF(B110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1" spans="1:4" x14ac:dyDescent="0.5">
      <c r="A111" s="111">
        <v>107</v>
      </c>
      <c r="B111" s="112"/>
      <c r="C111" s="113"/>
      <c r="D111" s="114" t="str">
        <f>IF(COUNTIF(เก็บข้อมูลHRD!$B$7:$B$2006,B111),"ได้รับการพัฒนาแล้ว",IF(B111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2" spans="1:4" x14ac:dyDescent="0.5">
      <c r="A112" s="111">
        <v>108</v>
      </c>
      <c r="B112" s="112"/>
      <c r="C112" s="113"/>
      <c r="D112" s="114" t="str">
        <f>IF(COUNTIF(เก็บข้อมูลHRD!$B$7:$B$2006,B112),"ได้รับการพัฒนาแล้ว",IF(B112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3" spans="1:4" x14ac:dyDescent="0.5">
      <c r="A113" s="111">
        <v>109</v>
      </c>
      <c r="B113" s="112"/>
      <c r="C113" s="113"/>
      <c r="D113" s="114" t="str">
        <f>IF(COUNTIF(เก็บข้อมูลHRD!$B$7:$B$2006,B113),"ได้รับการพัฒนาแล้ว",IF(B113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4" spans="1:4" x14ac:dyDescent="0.5">
      <c r="A114" s="111">
        <v>110</v>
      </c>
      <c r="B114" s="112"/>
      <c r="C114" s="113"/>
      <c r="D114" s="114" t="str">
        <f>IF(COUNTIF(เก็บข้อมูลHRD!$B$7:$B$2006,B114),"ได้รับการพัฒนาแล้ว",IF(B114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5" spans="1:4" x14ac:dyDescent="0.5">
      <c r="A115" s="111">
        <v>111</v>
      </c>
      <c r="B115" s="112"/>
      <c r="C115" s="113"/>
      <c r="D115" s="114" t="str">
        <f>IF(COUNTIF(เก็บข้อมูลHRD!$B$7:$B$2006,B115),"ได้รับการพัฒนาแล้ว",IF(B115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6" spans="1:4" x14ac:dyDescent="0.5">
      <c r="A116" s="111">
        <v>112</v>
      </c>
      <c r="B116" s="112"/>
      <c r="C116" s="113"/>
      <c r="D116" s="114" t="str">
        <f>IF(COUNTIF(เก็บข้อมูลHRD!$B$7:$B$2006,B116),"ได้รับการพัฒนาแล้ว",IF(B116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7" spans="1:4" x14ac:dyDescent="0.5">
      <c r="A117" s="111">
        <v>113</v>
      </c>
      <c r="B117" s="112"/>
      <c r="C117" s="113"/>
      <c r="D117" s="114" t="str">
        <f>IF(COUNTIF(เก็บข้อมูลHRD!$B$7:$B$2006,B117),"ได้รับการพัฒนาแล้ว",IF(B117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8" spans="1:4" x14ac:dyDescent="0.5">
      <c r="A118" s="111">
        <v>114</v>
      </c>
      <c r="B118" s="112"/>
      <c r="C118" s="113"/>
      <c r="D118" s="114" t="str">
        <f>IF(COUNTIF(เก็บข้อมูลHRD!$B$7:$B$2006,B118),"ได้รับการพัฒนาแล้ว",IF(B118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19" spans="1:4" x14ac:dyDescent="0.5">
      <c r="A119" s="111">
        <v>115</v>
      </c>
      <c r="B119" s="112"/>
      <c r="C119" s="113"/>
      <c r="D119" s="114" t="str">
        <f>IF(COUNTIF(เก็บข้อมูลHRD!$B$7:$B$2006,B119),"ได้รับการพัฒนาแล้ว",IF(B119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0" spans="1:4" x14ac:dyDescent="0.5">
      <c r="A120" s="111">
        <v>116</v>
      </c>
      <c r="B120" s="112"/>
      <c r="C120" s="113"/>
      <c r="D120" s="114" t="str">
        <f>IF(COUNTIF(เก็บข้อมูลHRD!$B$7:$B$2006,B120),"ได้รับการพัฒนาแล้ว",IF(B120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1" spans="1:4" x14ac:dyDescent="0.5">
      <c r="A121" s="111">
        <v>117</v>
      </c>
      <c r="B121" s="112"/>
      <c r="C121" s="113"/>
      <c r="D121" s="114" t="str">
        <f>IF(COUNTIF(เก็บข้อมูลHRD!$B$7:$B$2006,B121),"ได้รับการพัฒนาแล้ว",IF(B121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2" spans="1:4" x14ac:dyDescent="0.5">
      <c r="A122" s="111">
        <v>118</v>
      </c>
      <c r="B122" s="112"/>
      <c r="C122" s="113"/>
      <c r="D122" s="114" t="str">
        <f>IF(COUNTIF(เก็บข้อมูลHRD!$B$7:$B$2006,B122),"ได้รับการพัฒนาแล้ว",IF(B122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3" spans="1:4" x14ac:dyDescent="0.5">
      <c r="A123" s="111">
        <v>119</v>
      </c>
      <c r="B123" s="112"/>
      <c r="C123" s="113"/>
      <c r="D123" s="114" t="str">
        <f>IF(COUNTIF(เก็บข้อมูลHRD!$B$7:$B$2006,B123),"ได้รับการพัฒนาแล้ว",IF(B123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4" spans="1:4" x14ac:dyDescent="0.5">
      <c r="A124" s="111">
        <v>120</v>
      </c>
      <c r="B124" s="112"/>
      <c r="C124" s="113"/>
      <c r="D124" s="114" t="str">
        <f>IF(COUNTIF(เก็บข้อมูลHRD!$B$7:$B$2006,B124),"ได้รับการพัฒนาแล้ว",IF(B124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5" spans="1:4" x14ac:dyDescent="0.5">
      <c r="A125" s="111">
        <v>121</v>
      </c>
      <c r="B125" s="112"/>
      <c r="C125" s="113"/>
      <c r="D125" s="114" t="str">
        <f>IF(COUNTIF(เก็บข้อมูลHRD!$B$7:$B$2006,B125),"ได้รับการพัฒนาแล้ว",IF(B125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6" spans="1:4" x14ac:dyDescent="0.5">
      <c r="A126" s="111">
        <v>122</v>
      </c>
      <c r="B126" s="112"/>
      <c r="C126" s="113"/>
      <c r="D126" s="114" t="str">
        <f>IF(COUNTIF(เก็บข้อมูลHRD!$B$7:$B$2006,B126),"ได้รับการพัฒนาแล้ว",IF(B126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7" spans="1:4" x14ac:dyDescent="0.5">
      <c r="A127" s="111">
        <v>123</v>
      </c>
      <c r="B127" s="112"/>
      <c r="C127" s="113"/>
      <c r="D127" s="114" t="str">
        <f>IF(COUNTIF(เก็บข้อมูลHRD!$B$7:$B$2006,B127),"ได้รับการพัฒนาแล้ว",IF(B127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8" spans="1:4" x14ac:dyDescent="0.5">
      <c r="A128" s="111">
        <v>124</v>
      </c>
      <c r="B128" s="112"/>
      <c r="C128" s="113"/>
      <c r="D128" s="114" t="str">
        <f>IF(COUNTIF(เก็บข้อมูลHRD!$B$7:$B$2006,B128),"ได้รับการพัฒนาแล้ว",IF(B128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29" spans="1:4" x14ac:dyDescent="0.5">
      <c r="A129" s="111">
        <v>125</v>
      </c>
      <c r="B129" s="112"/>
      <c r="C129" s="113"/>
      <c r="D129" s="114" t="str">
        <f>IF(COUNTIF(เก็บข้อมูลHRD!$B$7:$B$2006,B129),"ได้รับการพัฒนาแล้ว",IF(B129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0" spans="1:4" x14ac:dyDescent="0.5">
      <c r="A130" s="111">
        <v>126</v>
      </c>
      <c r="B130" s="112"/>
      <c r="C130" s="113"/>
      <c r="D130" s="114" t="str">
        <f>IF(COUNTIF(เก็บข้อมูลHRD!$B$7:$B$2006,B130),"ได้รับการพัฒนาแล้ว",IF(B130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1" spans="1:4" x14ac:dyDescent="0.5">
      <c r="A131" s="111">
        <v>127</v>
      </c>
      <c r="B131" s="112"/>
      <c r="C131" s="113"/>
      <c r="D131" s="114" t="str">
        <f>IF(COUNTIF(เก็บข้อมูลHRD!$B$7:$B$2006,B131),"ได้รับการพัฒนาแล้ว",IF(B131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2" spans="1:4" x14ac:dyDescent="0.5">
      <c r="A132" s="111">
        <v>128</v>
      </c>
      <c r="B132" s="112"/>
      <c r="C132" s="113"/>
      <c r="D132" s="114" t="str">
        <f>IF(COUNTIF(เก็บข้อมูลHRD!$B$7:$B$2006,B132),"ได้รับการพัฒนาแล้ว",IF(B132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3" spans="1:4" x14ac:dyDescent="0.5">
      <c r="A133" s="111">
        <v>129</v>
      </c>
      <c r="B133" s="112"/>
      <c r="C133" s="113"/>
      <c r="D133" s="114" t="str">
        <f>IF(COUNTIF(เก็บข้อมูลHRD!$B$7:$B$2006,B133),"ได้รับการพัฒนาแล้ว",IF(B133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4" spans="1:4" x14ac:dyDescent="0.5">
      <c r="A134" s="111">
        <v>130</v>
      </c>
      <c r="B134" s="112"/>
      <c r="C134" s="113"/>
      <c r="D134" s="114" t="str">
        <f>IF(COUNTIF(เก็บข้อมูลHRD!$B$7:$B$2006,B134),"ได้รับการพัฒนาแล้ว",IF(B134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5" spans="1:4" x14ac:dyDescent="0.5">
      <c r="A135" s="111">
        <v>131</v>
      </c>
      <c r="B135" s="112"/>
      <c r="C135" s="113"/>
      <c r="D135" s="114" t="str">
        <f>IF(COUNTIF(เก็บข้อมูลHRD!$B$7:$B$2006,B135),"ได้รับการพัฒนาแล้ว",IF(B135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6" spans="1:4" x14ac:dyDescent="0.5">
      <c r="A136" s="111">
        <v>132</v>
      </c>
      <c r="B136" s="112"/>
      <c r="C136" s="113"/>
      <c r="D136" s="114" t="str">
        <f>IF(COUNTIF(เก็บข้อมูลHRD!$B$7:$B$2006,B136),"ได้รับการพัฒนาแล้ว",IF(B136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7" spans="1:4" x14ac:dyDescent="0.5">
      <c r="A137" s="111">
        <v>133</v>
      </c>
      <c r="B137" s="112"/>
      <c r="C137" s="113"/>
      <c r="D137" s="114" t="str">
        <f>IF(COUNTIF(เก็บข้อมูลHRD!$B$7:$B$2006,B137),"ได้รับการพัฒนาแล้ว",IF(B137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8" spans="1:4" x14ac:dyDescent="0.5">
      <c r="A138" s="111">
        <v>134</v>
      </c>
      <c r="B138" s="112"/>
      <c r="C138" s="113"/>
      <c r="D138" s="114" t="str">
        <f>IF(COUNTIF(เก็บข้อมูลHRD!$B$7:$B$2006,B138),"ได้รับการพัฒนาแล้ว",IF(B138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39" spans="1:4" x14ac:dyDescent="0.5">
      <c r="A139" s="111">
        <v>135</v>
      </c>
      <c r="B139" s="112"/>
      <c r="C139" s="113"/>
      <c r="D139" s="114" t="str">
        <f>IF(COUNTIF(เก็บข้อมูลHRD!$B$7:$B$2006,B139),"ได้รับการพัฒนาแล้ว",IF(B139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0" spans="1:4" x14ac:dyDescent="0.5">
      <c r="A140" s="111">
        <v>136</v>
      </c>
      <c r="B140" s="112"/>
      <c r="C140" s="113"/>
      <c r="D140" s="114" t="str">
        <f>IF(COUNTIF(เก็บข้อมูลHRD!$B$7:$B$2006,B140),"ได้รับการพัฒนาแล้ว",IF(B140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1" spans="1:4" x14ac:dyDescent="0.5">
      <c r="A141" s="111">
        <v>137</v>
      </c>
      <c r="B141" s="112"/>
      <c r="C141" s="113"/>
      <c r="D141" s="114" t="str">
        <f>IF(COUNTIF(เก็บข้อมูลHRD!$B$7:$B$2006,B141),"ได้รับการพัฒนาแล้ว",IF(B141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2" spans="1:4" x14ac:dyDescent="0.5">
      <c r="A142" s="111">
        <v>138</v>
      </c>
      <c r="B142" s="112"/>
      <c r="C142" s="113"/>
      <c r="D142" s="114" t="str">
        <f>IF(COUNTIF(เก็บข้อมูลHRD!$B$7:$B$2006,B142),"ได้รับการพัฒนาแล้ว",IF(B142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3" spans="1:4" x14ac:dyDescent="0.5">
      <c r="A143" s="111">
        <v>139</v>
      </c>
      <c r="B143" s="112"/>
      <c r="C143" s="113"/>
      <c r="D143" s="114" t="str">
        <f>IF(COUNTIF(เก็บข้อมูลHRD!$B$7:$B$2006,B143),"ได้รับการพัฒนาแล้ว",IF(B143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4" spans="1:4" x14ac:dyDescent="0.5">
      <c r="A144" s="111">
        <v>140</v>
      </c>
      <c r="B144" s="112"/>
      <c r="C144" s="113"/>
      <c r="D144" s="114" t="str">
        <f>IF(COUNTIF(เก็บข้อมูลHRD!$B$7:$B$2006,B144),"ได้รับการพัฒนาแล้ว",IF(B144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5" spans="1:4" x14ac:dyDescent="0.5">
      <c r="A145" s="111">
        <v>141</v>
      </c>
      <c r="B145" s="112"/>
      <c r="C145" s="113"/>
      <c r="D145" s="114" t="str">
        <f>IF(COUNTIF(เก็บข้อมูลHRD!$B$7:$B$2006,B145),"ได้รับการพัฒนาแล้ว",IF(B145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6" spans="1:4" x14ac:dyDescent="0.5">
      <c r="A146" s="111">
        <v>142</v>
      </c>
      <c r="B146" s="112"/>
      <c r="C146" s="113"/>
      <c r="D146" s="114" t="str">
        <f>IF(COUNTIF(เก็บข้อมูลHRD!$B$7:$B$2006,B146),"ได้รับการพัฒนาแล้ว",IF(B146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7" spans="1:4" x14ac:dyDescent="0.5">
      <c r="A147" s="111">
        <v>143</v>
      </c>
      <c r="B147" s="112"/>
      <c r="C147" s="113"/>
      <c r="D147" s="114" t="str">
        <f>IF(COUNTIF(เก็บข้อมูลHRD!$B$7:$B$2006,B147),"ได้รับการพัฒนาแล้ว",IF(B147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8" spans="1:4" x14ac:dyDescent="0.5">
      <c r="A148" s="111">
        <v>144</v>
      </c>
      <c r="B148" s="112"/>
      <c r="C148" s="113"/>
      <c r="D148" s="114" t="str">
        <f>IF(COUNTIF(เก็บข้อมูลHRD!$B$7:$B$2006,B148),"ได้รับการพัฒนาแล้ว",IF(B148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49" spans="1:4" x14ac:dyDescent="0.5">
      <c r="A149" s="111">
        <v>145</v>
      </c>
      <c r="B149" s="112"/>
      <c r="C149" s="113"/>
      <c r="D149" s="114" t="str">
        <f>IF(COUNTIF(เก็บข้อมูลHRD!$B$7:$B$2006,B149),"ได้รับการพัฒนาแล้ว",IF(B149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0" spans="1:4" x14ac:dyDescent="0.5">
      <c r="A150" s="111">
        <v>146</v>
      </c>
      <c r="B150" s="112"/>
      <c r="C150" s="113"/>
      <c r="D150" s="114" t="str">
        <f>IF(COUNTIF(เก็บข้อมูลHRD!$B$7:$B$2006,B150),"ได้รับการพัฒนาแล้ว",IF(B150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1" spans="1:4" x14ac:dyDescent="0.5">
      <c r="A151" s="111">
        <v>147</v>
      </c>
      <c r="B151" s="112"/>
      <c r="C151" s="113"/>
      <c r="D151" s="114" t="str">
        <f>IF(COUNTIF(เก็บข้อมูลHRD!$B$7:$B$2006,B151),"ได้รับการพัฒนาแล้ว",IF(B151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2" spans="1:4" x14ac:dyDescent="0.5">
      <c r="A152" s="111">
        <v>148</v>
      </c>
      <c r="B152" s="112"/>
      <c r="C152" s="113"/>
      <c r="D152" s="114" t="str">
        <f>IF(COUNTIF(เก็บข้อมูลHRD!$B$7:$B$2006,B152),"ได้รับการพัฒนาแล้ว",IF(B152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3" spans="1:4" x14ac:dyDescent="0.5">
      <c r="A153" s="111">
        <v>149</v>
      </c>
      <c r="B153" s="112"/>
      <c r="C153" s="113"/>
      <c r="D153" s="114" t="str">
        <f>IF(COUNTIF(เก็บข้อมูลHRD!$B$7:$B$2006,B153),"ได้รับการพัฒนาแล้ว",IF(B153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  <row r="154" spans="1:4" x14ac:dyDescent="0.5">
      <c r="A154" s="111">
        <v>150</v>
      </c>
      <c r="B154" s="112"/>
      <c r="C154" s="113"/>
      <c r="D154" s="114" t="str">
        <f>IF(COUNTIF(เก็บข้อมูลHRD!$B$7:$B$2006,B154),"ได้รับการพัฒนาแล้ว",IF(B154="","ป้อนรายชื่อบุคลากรเพิ่ม(ถ้ามี)","ยังไม่ได้รับการพัฒนา"))</f>
        <v>ป้อนรายชื่อบุคลากรเพิ่ม(ถ้ามี)</v>
      </c>
    </row>
  </sheetData>
  <sheetProtection selectLockedCells="1"/>
  <autoFilter ref="A4:D4" xr:uid="{B5E954F9-B7A3-4CEE-B7D6-AF1F6F72B35C}"/>
  <mergeCells count="3">
    <mergeCell ref="A3:D3"/>
    <mergeCell ref="A1:D1"/>
    <mergeCell ref="A2:D2"/>
  </mergeCells>
  <phoneticPr fontId="11" type="noConversion"/>
  <conditionalFormatting sqref="D4:D1048576">
    <cfRule type="containsText" dxfId="2" priority="1" operator="containsText" text="ยังไม่ได้รับการพัฒนา">
      <formula>NOT(ISERROR(SEARCH("ยังไม่ได้รับการพัฒนา",D4)))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0" priority="3" operator="containsText" text="ได้รับการพัฒนาแล้ว">
      <formula>NOT(ISERROR(SEARCH("ได้รับการพัฒนาแล้ว",D4)))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Lookmhee Suwichaya</cp:lastModifiedBy>
  <cp:lastPrinted>2019-12-06T05:30:10Z</cp:lastPrinted>
  <dcterms:created xsi:type="dcterms:W3CDTF">2019-10-21T02:57:05Z</dcterms:created>
  <dcterms:modified xsi:type="dcterms:W3CDTF">2019-12-11T04:01:48Z</dcterms:modified>
</cp:coreProperties>
</file>